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ikek\Desktop\"/>
    </mc:Choice>
  </mc:AlternateContent>
  <xr:revisionPtr revIDLastSave="0" documentId="8_{23F14DDE-483E-43EE-996A-1934B39492A1}" xr6:coauthVersionLast="47" xr6:coauthVersionMax="47" xr10:uidLastSave="{00000000-0000-0000-0000-000000000000}"/>
  <bookViews>
    <workbookView xWindow="-108" yWindow="-108" windowWidth="23256" windowHeight="12456" xr2:uid="{531ED4FC-F81F-4718-8619-40B6B55AED40}"/>
  </bookViews>
  <sheets>
    <sheet name="Instructions" sheetId="2" r:id="rId1"/>
    <sheet name="Dashboard" sheetId="5" r:id="rId2"/>
    <sheet name="Contract Master List" sheetId="4" r:id="rId3"/>
    <sheet name="Renewal Tracking" sheetId="6" r:id="rId4"/>
    <sheet name="Reporting &amp; Analytics" sheetId="7" r:id="rId5"/>
    <sheet name="Data Validation Lists" sheetId="3" r:id="rId6"/>
  </sheets>
  <definedNames>
    <definedName name="_xlnm._FilterDatabase" localSheetId="2" hidden="1">'Contract Master List'!$A$4:$AA$4</definedName>
    <definedName name="_xlnm._FilterDatabase" localSheetId="3" hidden="1">'Renewal Tracking'!$A$4:$K$4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7" l="1"/>
  <c r="H12" i="7"/>
  <c r="H11" i="7"/>
  <c r="E16" i="7"/>
  <c r="E15" i="7"/>
  <c r="E14" i="7"/>
  <c r="E13" i="7"/>
  <c r="E12" i="7"/>
  <c r="E11" i="7"/>
  <c r="B22" i="7"/>
  <c r="B21" i="7"/>
  <c r="B17" i="7"/>
  <c r="B16" i="7"/>
  <c r="B12" i="7"/>
  <c r="B11" i="7"/>
  <c r="H6" i="7"/>
  <c r="H5" i="7"/>
  <c r="H4" i="7"/>
  <c r="E5" i="7"/>
  <c r="E4" i="7"/>
  <c r="B7" i="7"/>
  <c r="B6" i="7"/>
  <c r="B5" i="7"/>
  <c r="B4" i="7"/>
  <c r="K104" i="6"/>
  <c r="I104" i="6"/>
  <c r="H104" i="6"/>
  <c r="J104" i="6" s="1"/>
  <c r="G104" i="6"/>
  <c r="F104" i="6"/>
  <c r="E104" i="6"/>
  <c r="D104" i="6"/>
  <c r="C104" i="6"/>
  <c r="B104" i="6"/>
  <c r="A104" i="6"/>
  <c r="K103" i="6"/>
  <c r="I103" i="6"/>
  <c r="H103" i="6"/>
  <c r="J103" i="6" s="1"/>
  <c r="G103" i="6"/>
  <c r="F103" i="6"/>
  <c r="E103" i="6"/>
  <c r="D103" i="6"/>
  <c r="C103" i="6"/>
  <c r="B103" i="6"/>
  <c r="A103" i="6"/>
  <c r="K102" i="6"/>
  <c r="I102" i="6"/>
  <c r="H102" i="6"/>
  <c r="J102" i="6" s="1"/>
  <c r="G102" i="6"/>
  <c r="F102" i="6"/>
  <c r="E102" i="6"/>
  <c r="D102" i="6"/>
  <c r="C102" i="6"/>
  <c r="B102" i="6"/>
  <c r="A102" i="6"/>
  <c r="K101" i="6"/>
  <c r="I101" i="6"/>
  <c r="H101" i="6"/>
  <c r="J101" i="6" s="1"/>
  <c r="G101" i="6"/>
  <c r="F101" i="6"/>
  <c r="E101" i="6"/>
  <c r="D101" i="6"/>
  <c r="C101" i="6"/>
  <c r="B101" i="6"/>
  <c r="A101" i="6"/>
  <c r="K100" i="6"/>
  <c r="I100" i="6"/>
  <c r="H100" i="6"/>
  <c r="J100" i="6" s="1"/>
  <c r="G100" i="6"/>
  <c r="F100" i="6"/>
  <c r="E100" i="6"/>
  <c r="D100" i="6"/>
  <c r="C100" i="6"/>
  <c r="B100" i="6"/>
  <c r="A100" i="6"/>
  <c r="K99" i="6"/>
  <c r="I99" i="6"/>
  <c r="H99" i="6"/>
  <c r="J99" i="6" s="1"/>
  <c r="G99" i="6"/>
  <c r="F99" i="6"/>
  <c r="E99" i="6"/>
  <c r="D99" i="6"/>
  <c r="C99" i="6"/>
  <c r="B99" i="6"/>
  <c r="A99" i="6"/>
  <c r="K98" i="6"/>
  <c r="I98" i="6"/>
  <c r="H98" i="6"/>
  <c r="J98" i="6" s="1"/>
  <c r="G98" i="6"/>
  <c r="F98" i="6"/>
  <c r="E98" i="6"/>
  <c r="D98" i="6"/>
  <c r="C98" i="6"/>
  <c r="B98" i="6"/>
  <c r="A98" i="6"/>
  <c r="K97" i="6"/>
  <c r="I97" i="6"/>
  <c r="H97" i="6"/>
  <c r="J97" i="6" s="1"/>
  <c r="G97" i="6"/>
  <c r="F97" i="6"/>
  <c r="E97" i="6"/>
  <c r="D97" i="6"/>
  <c r="C97" i="6"/>
  <c r="B97" i="6"/>
  <c r="A97" i="6"/>
  <c r="K96" i="6"/>
  <c r="I96" i="6"/>
  <c r="H96" i="6"/>
  <c r="J96" i="6" s="1"/>
  <c r="G96" i="6"/>
  <c r="F96" i="6"/>
  <c r="E96" i="6"/>
  <c r="D96" i="6"/>
  <c r="C96" i="6"/>
  <c r="B96" i="6"/>
  <c r="A96" i="6"/>
  <c r="K95" i="6"/>
  <c r="I95" i="6"/>
  <c r="H95" i="6"/>
  <c r="J95" i="6" s="1"/>
  <c r="G95" i="6"/>
  <c r="F95" i="6"/>
  <c r="E95" i="6"/>
  <c r="D95" i="6"/>
  <c r="C95" i="6"/>
  <c r="B95" i="6"/>
  <c r="A95" i="6"/>
  <c r="K94" i="6"/>
  <c r="I94" i="6"/>
  <c r="H94" i="6"/>
  <c r="J94" i="6" s="1"/>
  <c r="G94" i="6"/>
  <c r="F94" i="6"/>
  <c r="E94" i="6"/>
  <c r="D94" i="6"/>
  <c r="C94" i="6"/>
  <c r="B94" i="6"/>
  <c r="A94" i="6"/>
  <c r="K93" i="6"/>
  <c r="I93" i="6"/>
  <c r="H93" i="6"/>
  <c r="J93" i="6" s="1"/>
  <c r="G93" i="6"/>
  <c r="F93" i="6"/>
  <c r="E93" i="6"/>
  <c r="D93" i="6"/>
  <c r="C93" i="6"/>
  <c r="B93" i="6"/>
  <c r="A93" i="6"/>
  <c r="K92" i="6"/>
  <c r="I92" i="6"/>
  <c r="H92" i="6"/>
  <c r="J92" i="6" s="1"/>
  <c r="G92" i="6"/>
  <c r="F92" i="6"/>
  <c r="E92" i="6"/>
  <c r="D92" i="6"/>
  <c r="C92" i="6"/>
  <c r="B92" i="6"/>
  <c r="A92" i="6"/>
  <c r="K91" i="6"/>
  <c r="I91" i="6"/>
  <c r="H91" i="6"/>
  <c r="J91" i="6" s="1"/>
  <c r="G91" i="6"/>
  <c r="F91" i="6"/>
  <c r="E91" i="6"/>
  <c r="D91" i="6"/>
  <c r="C91" i="6"/>
  <c r="B91" i="6"/>
  <c r="A91" i="6"/>
  <c r="K90" i="6"/>
  <c r="I90" i="6"/>
  <c r="H90" i="6"/>
  <c r="J90" i="6" s="1"/>
  <c r="G90" i="6"/>
  <c r="F90" i="6"/>
  <c r="E90" i="6"/>
  <c r="D90" i="6"/>
  <c r="C90" i="6"/>
  <c r="B90" i="6"/>
  <c r="A90" i="6"/>
  <c r="K89" i="6"/>
  <c r="I89" i="6"/>
  <c r="H89" i="6"/>
  <c r="J89" i="6" s="1"/>
  <c r="G89" i="6"/>
  <c r="F89" i="6"/>
  <c r="E89" i="6"/>
  <c r="D89" i="6"/>
  <c r="C89" i="6"/>
  <c r="B89" i="6"/>
  <c r="A89" i="6"/>
  <c r="K88" i="6"/>
  <c r="I88" i="6"/>
  <c r="H88" i="6"/>
  <c r="J88" i="6" s="1"/>
  <c r="G88" i="6"/>
  <c r="F88" i="6"/>
  <c r="E88" i="6"/>
  <c r="D88" i="6"/>
  <c r="C88" i="6"/>
  <c r="B88" i="6"/>
  <c r="A88" i="6"/>
  <c r="K87" i="6"/>
  <c r="I87" i="6"/>
  <c r="H87" i="6"/>
  <c r="J87" i="6" s="1"/>
  <c r="G87" i="6"/>
  <c r="F87" i="6"/>
  <c r="E87" i="6"/>
  <c r="D87" i="6"/>
  <c r="C87" i="6"/>
  <c r="B87" i="6"/>
  <c r="A87" i="6"/>
  <c r="K86" i="6"/>
  <c r="I86" i="6"/>
  <c r="H86" i="6"/>
  <c r="J86" i="6" s="1"/>
  <c r="G86" i="6"/>
  <c r="F86" i="6"/>
  <c r="E86" i="6"/>
  <c r="D86" i="6"/>
  <c r="C86" i="6"/>
  <c r="B86" i="6"/>
  <c r="A86" i="6"/>
  <c r="K85" i="6"/>
  <c r="I85" i="6"/>
  <c r="H85" i="6"/>
  <c r="J85" i="6" s="1"/>
  <c r="G85" i="6"/>
  <c r="F85" i="6"/>
  <c r="E85" i="6"/>
  <c r="D85" i="6"/>
  <c r="C85" i="6"/>
  <c r="B85" i="6"/>
  <c r="A85" i="6"/>
  <c r="K84" i="6"/>
  <c r="I84" i="6"/>
  <c r="H84" i="6"/>
  <c r="J84" i="6" s="1"/>
  <c r="G84" i="6"/>
  <c r="F84" i="6"/>
  <c r="E84" i="6"/>
  <c r="D84" i="6"/>
  <c r="C84" i="6"/>
  <c r="B84" i="6"/>
  <c r="A84" i="6"/>
  <c r="K83" i="6"/>
  <c r="I83" i="6"/>
  <c r="H83" i="6"/>
  <c r="J83" i="6" s="1"/>
  <c r="G83" i="6"/>
  <c r="F83" i="6"/>
  <c r="E83" i="6"/>
  <c r="D83" i="6"/>
  <c r="C83" i="6"/>
  <c r="B83" i="6"/>
  <c r="A83" i="6"/>
  <c r="K82" i="6"/>
  <c r="I82" i="6"/>
  <c r="H82" i="6"/>
  <c r="J82" i="6" s="1"/>
  <c r="G82" i="6"/>
  <c r="F82" i="6"/>
  <c r="E82" i="6"/>
  <c r="D82" i="6"/>
  <c r="C82" i="6"/>
  <c r="B82" i="6"/>
  <c r="A82" i="6"/>
  <c r="K81" i="6"/>
  <c r="I81" i="6"/>
  <c r="H81" i="6"/>
  <c r="J81" i="6" s="1"/>
  <c r="G81" i="6"/>
  <c r="F81" i="6"/>
  <c r="E81" i="6"/>
  <c r="D81" i="6"/>
  <c r="C81" i="6"/>
  <c r="B81" i="6"/>
  <c r="A81" i="6"/>
  <c r="K80" i="6"/>
  <c r="I80" i="6"/>
  <c r="H80" i="6"/>
  <c r="J80" i="6" s="1"/>
  <c r="G80" i="6"/>
  <c r="F80" i="6"/>
  <c r="E80" i="6"/>
  <c r="D80" i="6"/>
  <c r="C80" i="6"/>
  <c r="B80" i="6"/>
  <c r="A80" i="6"/>
  <c r="K79" i="6"/>
  <c r="I79" i="6"/>
  <c r="H79" i="6"/>
  <c r="J79" i="6" s="1"/>
  <c r="G79" i="6"/>
  <c r="F79" i="6"/>
  <c r="E79" i="6"/>
  <c r="D79" i="6"/>
  <c r="C79" i="6"/>
  <c r="B79" i="6"/>
  <c r="A79" i="6"/>
  <c r="K78" i="6"/>
  <c r="I78" i="6"/>
  <c r="H78" i="6"/>
  <c r="J78" i="6" s="1"/>
  <c r="G78" i="6"/>
  <c r="F78" i="6"/>
  <c r="E78" i="6"/>
  <c r="D78" i="6"/>
  <c r="C78" i="6"/>
  <c r="B78" i="6"/>
  <c r="A78" i="6"/>
  <c r="K77" i="6"/>
  <c r="I77" i="6"/>
  <c r="H77" i="6"/>
  <c r="J77" i="6" s="1"/>
  <c r="G77" i="6"/>
  <c r="F77" i="6"/>
  <c r="E77" i="6"/>
  <c r="D77" i="6"/>
  <c r="C77" i="6"/>
  <c r="B77" i="6"/>
  <c r="A77" i="6"/>
  <c r="K76" i="6"/>
  <c r="I76" i="6"/>
  <c r="H76" i="6"/>
  <c r="J76" i="6" s="1"/>
  <c r="G76" i="6"/>
  <c r="F76" i="6"/>
  <c r="E76" i="6"/>
  <c r="D76" i="6"/>
  <c r="C76" i="6"/>
  <c r="B76" i="6"/>
  <c r="A76" i="6"/>
  <c r="K75" i="6"/>
  <c r="I75" i="6"/>
  <c r="H75" i="6"/>
  <c r="J75" i="6" s="1"/>
  <c r="G75" i="6"/>
  <c r="F75" i="6"/>
  <c r="E75" i="6"/>
  <c r="D75" i="6"/>
  <c r="C75" i="6"/>
  <c r="B75" i="6"/>
  <c r="A75" i="6"/>
  <c r="K74" i="6"/>
  <c r="I74" i="6"/>
  <c r="H74" i="6"/>
  <c r="J74" i="6" s="1"/>
  <c r="G74" i="6"/>
  <c r="F74" i="6"/>
  <c r="E74" i="6"/>
  <c r="D74" i="6"/>
  <c r="C74" i="6"/>
  <c r="B74" i="6"/>
  <c r="A74" i="6"/>
  <c r="K73" i="6"/>
  <c r="I73" i="6"/>
  <c r="H73" i="6"/>
  <c r="J73" i="6" s="1"/>
  <c r="G73" i="6"/>
  <c r="F73" i="6"/>
  <c r="E73" i="6"/>
  <c r="D73" i="6"/>
  <c r="C73" i="6"/>
  <c r="B73" i="6"/>
  <c r="A73" i="6"/>
  <c r="K72" i="6"/>
  <c r="I72" i="6"/>
  <c r="H72" i="6"/>
  <c r="J72" i="6" s="1"/>
  <c r="G72" i="6"/>
  <c r="F72" i="6"/>
  <c r="E72" i="6"/>
  <c r="D72" i="6"/>
  <c r="C72" i="6"/>
  <c r="B72" i="6"/>
  <c r="A72" i="6"/>
  <c r="K71" i="6"/>
  <c r="I71" i="6"/>
  <c r="H71" i="6"/>
  <c r="J71" i="6" s="1"/>
  <c r="G71" i="6"/>
  <c r="F71" i="6"/>
  <c r="E71" i="6"/>
  <c r="D71" i="6"/>
  <c r="C71" i="6"/>
  <c r="B71" i="6"/>
  <c r="A71" i="6"/>
  <c r="K70" i="6"/>
  <c r="I70" i="6"/>
  <c r="H70" i="6"/>
  <c r="J70" i="6" s="1"/>
  <c r="G70" i="6"/>
  <c r="F70" i="6"/>
  <c r="E70" i="6"/>
  <c r="D70" i="6"/>
  <c r="C70" i="6"/>
  <c r="B70" i="6"/>
  <c r="A70" i="6"/>
  <c r="K69" i="6"/>
  <c r="I69" i="6"/>
  <c r="H69" i="6"/>
  <c r="J69" i="6" s="1"/>
  <c r="G69" i="6"/>
  <c r="F69" i="6"/>
  <c r="E69" i="6"/>
  <c r="D69" i="6"/>
  <c r="C69" i="6"/>
  <c r="B69" i="6"/>
  <c r="A69" i="6"/>
  <c r="K68" i="6"/>
  <c r="I68" i="6"/>
  <c r="H68" i="6"/>
  <c r="J68" i="6" s="1"/>
  <c r="G68" i="6"/>
  <c r="F68" i="6"/>
  <c r="E68" i="6"/>
  <c r="D68" i="6"/>
  <c r="C68" i="6"/>
  <c r="B68" i="6"/>
  <c r="A68" i="6"/>
  <c r="K67" i="6"/>
  <c r="I67" i="6"/>
  <c r="H67" i="6"/>
  <c r="J67" i="6" s="1"/>
  <c r="G67" i="6"/>
  <c r="F67" i="6"/>
  <c r="E67" i="6"/>
  <c r="D67" i="6"/>
  <c r="C67" i="6"/>
  <c r="B67" i="6"/>
  <c r="A67" i="6"/>
  <c r="K66" i="6"/>
  <c r="I66" i="6"/>
  <c r="H66" i="6"/>
  <c r="J66" i="6" s="1"/>
  <c r="G66" i="6"/>
  <c r="F66" i="6"/>
  <c r="E66" i="6"/>
  <c r="D66" i="6"/>
  <c r="C66" i="6"/>
  <c r="B66" i="6"/>
  <c r="A66" i="6"/>
  <c r="K65" i="6"/>
  <c r="I65" i="6"/>
  <c r="H65" i="6"/>
  <c r="J65" i="6" s="1"/>
  <c r="G65" i="6"/>
  <c r="F65" i="6"/>
  <c r="E65" i="6"/>
  <c r="D65" i="6"/>
  <c r="C65" i="6"/>
  <c r="B65" i="6"/>
  <c r="A65" i="6"/>
  <c r="K64" i="6"/>
  <c r="I64" i="6"/>
  <c r="H64" i="6"/>
  <c r="J64" i="6" s="1"/>
  <c r="G64" i="6"/>
  <c r="F64" i="6"/>
  <c r="E64" i="6"/>
  <c r="D64" i="6"/>
  <c r="C64" i="6"/>
  <c r="B64" i="6"/>
  <c r="A64" i="6"/>
  <c r="K63" i="6"/>
  <c r="I63" i="6"/>
  <c r="H63" i="6"/>
  <c r="J63" i="6" s="1"/>
  <c r="G63" i="6"/>
  <c r="F63" i="6"/>
  <c r="E63" i="6"/>
  <c r="D63" i="6"/>
  <c r="C63" i="6"/>
  <c r="B63" i="6"/>
  <c r="A63" i="6"/>
  <c r="K62" i="6"/>
  <c r="I62" i="6"/>
  <c r="H62" i="6"/>
  <c r="J62" i="6" s="1"/>
  <c r="G62" i="6"/>
  <c r="F62" i="6"/>
  <c r="E62" i="6"/>
  <c r="D62" i="6"/>
  <c r="C62" i="6"/>
  <c r="B62" i="6"/>
  <c r="A62" i="6"/>
  <c r="K61" i="6"/>
  <c r="I61" i="6"/>
  <c r="H61" i="6"/>
  <c r="J61" i="6" s="1"/>
  <c r="G61" i="6"/>
  <c r="F61" i="6"/>
  <c r="E61" i="6"/>
  <c r="D61" i="6"/>
  <c r="C61" i="6"/>
  <c r="B61" i="6"/>
  <c r="A61" i="6"/>
  <c r="K60" i="6"/>
  <c r="I60" i="6"/>
  <c r="H60" i="6"/>
  <c r="J60" i="6" s="1"/>
  <c r="G60" i="6"/>
  <c r="F60" i="6"/>
  <c r="E60" i="6"/>
  <c r="D60" i="6"/>
  <c r="C60" i="6"/>
  <c r="B60" i="6"/>
  <c r="A60" i="6"/>
  <c r="K59" i="6"/>
  <c r="I59" i="6"/>
  <c r="H59" i="6"/>
  <c r="J59" i="6" s="1"/>
  <c r="G59" i="6"/>
  <c r="F59" i="6"/>
  <c r="E59" i="6"/>
  <c r="D59" i="6"/>
  <c r="C59" i="6"/>
  <c r="B59" i="6"/>
  <c r="A59" i="6"/>
  <c r="K58" i="6"/>
  <c r="I58" i="6"/>
  <c r="H58" i="6"/>
  <c r="J58" i="6" s="1"/>
  <c r="G58" i="6"/>
  <c r="F58" i="6"/>
  <c r="E58" i="6"/>
  <c r="D58" i="6"/>
  <c r="C58" i="6"/>
  <c r="B58" i="6"/>
  <c r="A58" i="6"/>
  <c r="K57" i="6"/>
  <c r="I57" i="6"/>
  <c r="H57" i="6"/>
  <c r="J57" i="6" s="1"/>
  <c r="G57" i="6"/>
  <c r="F57" i="6"/>
  <c r="E57" i="6"/>
  <c r="D57" i="6"/>
  <c r="C57" i="6"/>
  <c r="B57" i="6"/>
  <c r="A57" i="6"/>
  <c r="K56" i="6"/>
  <c r="I56" i="6"/>
  <c r="H56" i="6"/>
  <c r="J56" i="6" s="1"/>
  <c r="G56" i="6"/>
  <c r="F56" i="6"/>
  <c r="E56" i="6"/>
  <c r="D56" i="6"/>
  <c r="C56" i="6"/>
  <c r="B56" i="6"/>
  <c r="A56" i="6"/>
  <c r="K55" i="6"/>
  <c r="I55" i="6"/>
  <c r="H55" i="6"/>
  <c r="J55" i="6" s="1"/>
  <c r="G55" i="6"/>
  <c r="F55" i="6"/>
  <c r="E55" i="6"/>
  <c r="D55" i="6"/>
  <c r="C55" i="6"/>
  <c r="B55" i="6"/>
  <c r="A55" i="6"/>
  <c r="K54" i="6"/>
  <c r="I54" i="6"/>
  <c r="H54" i="6"/>
  <c r="J54" i="6" s="1"/>
  <c r="G54" i="6"/>
  <c r="F54" i="6"/>
  <c r="E54" i="6"/>
  <c r="D54" i="6"/>
  <c r="C54" i="6"/>
  <c r="B54" i="6"/>
  <c r="A54" i="6"/>
  <c r="K53" i="6"/>
  <c r="I53" i="6"/>
  <c r="H53" i="6"/>
  <c r="J53" i="6" s="1"/>
  <c r="G53" i="6"/>
  <c r="F53" i="6"/>
  <c r="E53" i="6"/>
  <c r="D53" i="6"/>
  <c r="C53" i="6"/>
  <c r="B53" i="6"/>
  <c r="A53" i="6"/>
  <c r="K52" i="6"/>
  <c r="I52" i="6"/>
  <c r="H52" i="6"/>
  <c r="J52" i="6" s="1"/>
  <c r="G52" i="6"/>
  <c r="F52" i="6"/>
  <c r="E52" i="6"/>
  <c r="D52" i="6"/>
  <c r="C52" i="6"/>
  <c r="B52" i="6"/>
  <c r="A52" i="6"/>
  <c r="K51" i="6"/>
  <c r="I51" i="6"/>
  <c r="H51" i="6"/>
  <c r="J51" i="6" s="1"/>
  <c r="G51" i="6"/>
  <c r="F51" i="6"/>
  <c r="E51" i="6"/>
  <c r="D51" i="6"/>
  <c r="C51" i="6"/>
  <c r="B51" i="6"/>
  <c r="A51" i="6"/>
  <c r="K50" i="6"/>
  <c r="I50" i="6"/>
  <c r="H50" i="6"/>
  <c r="J50" i="6" s="1"/>
  <c r="G50" i="6"/>
  <c r="F50" i="6"/>
  <c r="E50" i="6"/>
  <c r="D50" i="6"/>
  <c r="C50" i="6"/>
  <c r="B50" i="6"/>
  <c r="A50" i="6"/>
  <c r="K49" i="6"/>
  <c r="I49" i="6"/>
  <c r="H49" i="6"/>
  <c r="J49" i="6" s="1"/>
  <c r="G49" i="6"/>
  <c r="F49" i="6"/>
  <c r="E49" i="6"/>
  <c r="D49" i="6"/>
  <c r="C49" i="6"/>
  <c r="B49" i="6"/>
  <c r="A49" i="6"/>
  <c r="K48" i="6"/>
  <c r="I48" i="6"/>
  <c r="H48" i="6"/>
  <c r="J48" i="6" s="1"/>
  <c r="G48" i="6"/>
  <c r="F48" i="6"/>
  <c r="E48" i="6"/>
  <c r="D48" i="6"/>
  <c r="C48" i="6"/>
  <c r="B48" i="6"/>
  <c r="A48" i="6"/>
  <c r="K47" i="6"/>
  <c r="I47" i="6"/>
  <c r="H47" i="6"/>
  <c r="J47" i="6" s="1"/>
  <c r="G47" i="6"/>
  <c r="F47" i="6"/>
  <c r="E47" i="6"/>
  <c r="D47" i="6"/>
  <c r="C47" i="6"/>
  <c r="B47" i="6"/>
  <c r="A47" i="6"/>
  <c r="K46" i="6"/>
  <c r="I46" i="6"/>
  <c r="H46" i="6"/>
  <c r="J46" i="6" s="1"/>
  <c r="G46" i="6"/>
  <c r="F46" i="6"/>
  <c r="E46" i="6"/>
  <c r="D46" i="6"/>
  <c r="C46" i="6"/>
  <c r="B46" i="6"/>
  <c r="A46" i="6"/>
  <c r="K45" i="6"/>
  <c r="I45" i="6"/>
  <c r="H45" i="6"/>
  <c r="J45" i="6" s="1"/>
  <c r="G45" i="6"/>
  <c r="F45" i="6"/>
  <c r="E45" i="6"/>
  <c r="D45" i="6"/>
  <c r="C45" i="6"/>
  <c r="B45" i="6"/>
  <c r="A45" i="6"/>
  <c r="K44" i="6"/>
  <c r="I44" i="6"/>
  <c r="H44" i="6"/>
  <c r="J44" i="6" s="1"/>
  <c r="G44" i="6"/>
  <c r="F44" i="6"/>
  <c r="E44" i="6"/>
  <c r="D44" i="6"/>
  <c r="C44" i="6"/>
  <c r="B44" i="6"/>
  <c r="A44" i="6"/>
  <c r="K43" i="6"/>
  <c r="I43" i="6"/>
  <c r="H43" i="6"/>
  <c r="J43" i="6" s="1"/>
  <c r="G43" i="6"/>
  <c r="F43" i="6"/>
  <c r="E43" i="6"/>
  <c r="D43" i="6"/>
  <c r="C43" i="6"/>
  <c r="B43" i="6"/>
  <c r="A43" i="6"/>
  <c r="K42" i="6"/>
  <c r="I42" i="6"/>
  <c r="H42" i="6"/>
  <c r="J42" i="6" s="1"/>
  <c r="G42" i="6"/>
  <c r="F42" i="6"/>
  <c r="E42" i="6"/>
  <c r="D42" i="6"/>
  <c r="C42" i="6"/>
  <c r="B42" i="6"/>
  <c r="A42" i="6"/>
  <c r="K41" i="6"/>
  <c r="I41" i="6"/>
  <c r="H41" i="6"/>
  <c r="J41" i="6" s="1"/>
  <c r="G41" i="6"/>
  <c r="F41" i="6"/>
  <c r="E41" i="6"/>
  <c r="D41" i="6"/>
  <c r="C41" i="6"/>
  <c r="B41" i="6"/>
  <c r="A41" i="6"/>
  <c r="K40" i="6"/>
  <c r="I40" i="6"/>
  <c r="H40" i="6"/>
  <c r="J40" i="6" s="1"/>
  <c r="G40" i="6"/>
  <c r="F40" i="6"/>
  <c r="E40" i="6"/>
  <c r="D40" i="6"/>
  <c r="C40" i="6"/>
  <c r="B40" i="6"/>
  <c r="A40" i="6"/>
  <c r="K39" i="6"/>
  <c r="I39" i="6"/>
  <c r="H39" i="6"/>
  <c r="J39" i="6" s="1"/>
  <c r="G39" i="6"/>
  <c r="F39" i="6"/>
  <c r="E39" i="6"/>
  <c r="D39" i="6"/>
  <c r="C39" i="6"/>
  <c r="B39" i="6"/>
  <c r="A39" i="6"/>
  <c r="K38" i="6"/>
  <c r="I38" i="6"/>
  <c r="H38" i="6"/>
  <c r="J38" i="6" s="1"/>
  <c r="G38" i="6"/>
  <c r="F38" i="6"/>
  <c r="E38" i="6"/>
  <c r="D38" i="6"/>
  <c r="C38" i="6"/>
  <c r="B38" i="6"/>
  <c r="A38" i="6"/>
  <c r="K37" i="6"/>
  <c r="I37" i="6"/>
  <c r="H37" i="6"/>
  <c r="J37" i="6" s="1"/>
  <c r="G37" i="6"/>
  <c r="F37" i="6"/>
  <c r="E37" i="6"/>
  <c r="D37" i="6"/>
  <c r="C37" i="6"/>
  <c r="B37" i="6"/>
  <c r="A37" i="6"/>
  <c r="K36" i="6"/>
  <c r="I36" i="6"/>
  <c r="H36" i="6"/>
  <c r="J36" i="6" s="1"/>
  <c r="G36" i="6"/>
  <c r="F36" i="6"/>
  <c r="E36" i="6"/>
  <c r="D36" i="6"/>
  <c r="C36" i="6"/>
  <c r="B36" i="6"/>
  <c r="A36" i="6"/>
  <c r="K35" i="6"/>
  <c r="I35" i="6"/>
  <c r="H35" i="6"/>
  <c r="J35" i="6" s="1"/>
  <c r="G35" i="6"/>
  <c r="F35" i="6"/>
  <c r="E35" i="6"/>
  <c r="D35" i="6"/>
  <c r="C35" i="6"/>
  <c r="B35" i="6"/>
  <c r="A35" i="6"/>
  <c r="K34" i="6"/>
  <c r="I34" i="6"/>
  <c r="H34" i="6"/>
  <c r="J34" i="6" s="1"/>
  <c r="G34" i="6"/>
  <c r="F34" i="6"/>
  <c r="E34" i="6"/>
  <c r="D34" i="6"/>
  <c r="C34" i="6"/>
  <c r="B34" i="6"/>
  <c r="A34" i="6"/>
  <c r="K33" i="6"/>
  <c r="I33" i="6"/>
  <c r="H33" i="6"/>
  <c r="J33" i="6" s="1"/>
  <c r="G33" i="6"/>
  <c r="F33" i="6"/>
  <c r="E33" i="6"/>
  <c r="D33" i="6"/>
  <c r="C33" i="6"/>
  <c r="B33" i="6"/>
  <c r="A33" i="6"/>
  <c r="K32" i="6"/>
  <c r="I32" i="6"/>
  <c r="H32" i="6"/>
  <c r="J32" i="6" s="1"/>
  <c r="G32" i="6"/>
  <c r="F32" i="6"/>
  <c r="E32" i="6"/>
  <c r="D32" i="6"/>
  <c r="C32" i="6"/>
  <c r="B32" i="6"/>
  <c r="A32" i="6"/>
  <c r="K31" i="6"/>
  <c r="I31" i="6"/>
  <c r="H31" i="6"/>
  <c r="J31" i="6" s="1"/>
  <c r="G31" i="6"/>
  <c r="F31" i="6"/>
  <c r="E31" i="6"/>
  <c r="D31" i="6"/>
  <c r="C31" i="6"/>
  <c r="B31" i="6"/>
  <c r="A31" i="6"/>
  <c r="K30" i="6"/>
  <c r="I30" i="6"/>
  <c r="H30" i="6"/>
  <c r="J30" i="6" s="1"/>
  <c r="G30" i="6"/>
  <c r="F30" i="6"/>
  <c r="E30" i="6"/>
  <c r="D30" i="6"/>
  <c r="C30" i="6"/>
  <c r="B30" i="6"/>
  <c r="A30" i="6"/>
  <c r="K29" i="6"/>
  <c r="I29" i="6"/>
  <c r="H29" i="6"/>
  <c r="J29" i="6" s="1"/>
  <c r="G29" i="6"/>
  <c r="F29" i="6"/>
  <c r="E29" i="6"/>
  <c r="D29" i="6"/>
  <c r="C29" i="6"/>
  <c r="B29" i="6"/>
  <c r="A29" i="6"/>
  <c r="K28" i="6"/>
  <c r="I28" i="6"/>
  <c r="H28" i="6"/>
  <c r="J28" i="6" s="1"/>
  <c r="G28" i="6"/>
  <c r="F28" i="6"/>
  <c r="E28" i="6"/>
  <c r="D28" i="6"/>
  <c r="C28" i="6"/>
  <c r="B28" i="6"/>
  <c r="A28" i="6"/>
  <c r="K27" i="6"/>
  <c r="I27" i="6"/>
  <c r="H27" i="6"/>
  <c r="J27" i="6" s="1"/>
  <c r="G27" i="6"/>
  <c r="F27" i="6"/>
  <c r="E27" i="6"/>
  <c r="D27" i="6"/>
  <c r="C27" i="6"/>
  <c r="B27" i="6"/>
  <c r="A27" i="6"/>
  <c r="K26" i="6"/>
  <c r="I26" i="6"/>
  <c r="H26" i="6"/>
  <c r="J26" i="6" s="1"/>
  <c r="G26" i="6"/>
  <c r="F26" i="6"/>
  <c r="E26" i="6"/>
  <c r="D26" i="6"/>
  <c r="C26" i="6"/>
  <c r="B26" i="6"/>
  <c r="A26" i="6"/>
  <c r="K25" i="6"/>
  <c r="I25" i="6"/>
  <c r="H25" i="6"/>
  <c r="J25" i="6" s="1"/>
  <c r="G25" i="6"/>
  <c r="F25" i="6"/>
  <c r="E25" i="6"/>
  <c r="D25" i="6"/>
  <c r="C25" i="6"/>
  <c r="B25" i="6"/>
  <c r="A25" i="6"/>
  <c r="K24" i="6"/>
  <c r="I24" i="6"/>
  <c r="H24" i="6"/>
  <c r="J24" i="6" s="1"/>
  <c r="G24" i="6"/>
  <c r="F24" i="6"/>
  <c r="E24" i="6"/>
  <c r="D24" i="6"/>
  <c r="C24" i="6"/>
  <c r="B24" i="6"/>
  <c r="A24" i="6"/>
  <c r="K23" i="6"/>
  <c r="I23" i="6"/>
  <c r="H23" i="6"/>
  <c r="J23" i="6" s="1"/>
  <c r="G23" i="6"/>
  <c r="F23" i="6"/>
  <c r="E23" i="6"/>
  <c r="D23" i="6"/>
  <c r="C23" i="6"/>
  <c r="B23" i="6"/>
  <c r="A23" i="6"/>
  <c r="K22" i="6"/>
  <c r="I22" i="6"/>
  <c r="H22" i="6"/>
  <c r="J22" i="6" s="1"/>
  <c r="G22" i="6"/>
  <c r="F22" i="6"/>
  <c r="E22" i="6"/>
  <c r="D22" i="6"/>
  <c r="C22" i="6"/>
  <c r="B22" i="6"/>
  <c r="A22" i="6"/>
  <c r="K21" i="6"/>
  <c r="I21" i="6"/>
  <c r="H21" i="6"/>
  <c r="J21" i="6" s="1"/>
  <c r="G21" i="6"/>
  <c r="F21" i="6"/>
  <c r="E21" i="6"/>
  <c r="D21" i="6"/>
  <c r="C21" i="6"/>
  <c r="B21" i="6"/>
  <c r="A21" i="6"/>
  <c r="K20" i="6"/>
  <c r="I20" i="6"/>
  <c r="H20" i="6"/>
  <c r="J20" i="6" s="1"/>
  <c r="G20" i="6"/>
  <c r="F20" i="6"/>
  <c r="E20" i="6"/>
  <c r="D20" i="6"/>
  <c r="C20" i="6"/>
  <c r="B20" i="6"/>
  <c r="A20" i="6"/>
  <c r="K19" i="6"/>
  <c r="I19" i="6"/>
  <c r="H19" i="6"/>
  <c r="J19" i="6" s="1"/>
  <c r="G19" i="6"/>
  <c r="F19" i="6"/>
  <c r="E19" i="6"/>
  <c r="D19" i="6"/>
  <c r="C19" i="6"/>
  <c r="B19" i="6"/>
  <c r="A19" i="6"/>
  <c r="K18" i="6"/>
  <c r="I18" i="6"/>
  <c r="H18" i="6"/>
  <c r="J18" i="6" s="1"/>
  <c r="G18" i="6"/>
  <c r="F18" i="6"/>
  <c r="E18" i="6"/>
  <c r="D18" i="6"/>
  <c r="C18" i="6"/>
  <c r="B18" i="6"/>
  <c r="A18" i="6"/>
  <c r="K17" i="6"/>
  <c r="I17" i="6"/>
  <c r="H17" i="6"/>
  <c r="J17" i="6" s="1"/>
  <c r="G17" i="6"/>
  <c r="F17" i="6"/>
  <c r="E17" i="6"/>
  <c r="D17" i="6"/>
  <c r="C17" i="6"/>
  <c r="B17" i="6"/>
  <c r="A17" i="6"/>
  <c r="K16" i="6"/>
  <c r="I16" i="6"/>
  <c r="H16" i="6"/>
  <c r="J16" i="6" s="1"/>
  <c r="G16" i="6"/>
  <c r="F16" i="6"/>
  <c r="E16" i="6"/>
  <c r="D16" i="6"/>
  <c r="C16" i="6"/>
  <c r="B16" i="6"/>
  <c r="A16" i="6"/>
  <c r="K15" i="6"/>
  <c r="I15" i="6"/>
  <c r="H15" i="6"/>
  <c r="J15" i="6" s="1"/>
  <c r="G15" i="6"/>
  <c r="F15" i="6"/>
  <c r="E15" i="6"/>
  <c r="D15" i="6"/>
  <c r="C15" i="6"/>
  <c r="B15" i="6"/>
  <c r="A15" i="6"/>
  <c r="K14" i="6"/>
  <c r="I14" i="6"/>
  <c r="H14" i="6"/>
  <c r="J14" i="6" s="1"/>
  <c r="G14" i="6"/>
  <c r="F14" i="6"/>
  <c r="E14" i="6"/>
  <c r="D14" i="6"/>
  <c r="C14" i="6"/>
  <c r="B14" i="6"/>
  <c r="A14" i="6"/>
  <c r="K13" i="6"/>
  <c r="I13" i="6"/>
  <c r="H13" i="6"/>
  <c r="J13" i="6" s="1"/>
  <c r="G13" i="6"/>
  <c r="F13" i="6"/>
  <c r="E13" i="6"/>
  <c r="D13" i="6"/>
  <c r="C13" i="6"/>
  <c r="B13" i="6"/>
  <c r="A13" i="6"/>
  <c r="K12" i="6"/>
  <c r="I12" i="6"/>
  <c r="H12" i="6"/>
  <c r="J12" i="6" s="1"/>
  <c r="G12" i="6"/>
  <c r="F12" i="6"/>
  <c r="E12" i="6"/>
  <c r="D12" i="6"/>
  <c r="C12" i="6"/>
  <c r="B12" i="6"/>
  <c r="A12" i="6"/>
  <c r="K11" i="6"/>
  <c r="I11" i="6"/>
  <c r="H11" i="6"/>
  <c r="J11" i="6" s="1"/>
  <c r="G11" i="6"/>
  <c r="F11" i="6"/>
  <c r="E11" i="6"/>
  <c r="D11" i="6"/>
  <c r="C11" i="6"/>
  <c r="B11" i="6"/>
  <c r="A11" i="6"/>
  <c r="K10" i="6"/>
  <c r="I10" i="6"/>
  <c r="H10" i="6"/>
  <c r="J10" i="6" s="1"/>
  <c r="G10" i="6"/>
  <c r="F10" i="6"/>
  <c r="E10" i="6"/>
  <c r="D10" i="6"/>
  <c r="C10" i="6"/>
  <c r="B10" i="6"/>
  <c r="A10" i="6"/>
  <c r="K9" i="6"/>
  <c r="I9" i="6"/>
  <c r="H9" i="6"/>
  <c r="J9" i="6" s="1"/>
  <c r="G9" i="6"/>
  <c r="F9" i="6"/>
  <c r="E9" i="6"/>
  <c r="D9" i="6"/>
  <c r="C9" i="6"/>
  <c r="B9" i="6"/>
  <c r="A9" i="6"/>
  <c r="K8" i="6"/>
  <c r="I8" i="6"/>
  <c r="H8" i="6"/>
  <c r="J8" i="6" s="1"/>
  <c r="G8" i="6"/>
  <c r="F8" i="6"/>
  <c r="E8" i="6"/>
  <c r="D8" i="6"/>
  <c r="C8" i="6"/>
  <c r="B8" i="6"/>
  <c r="A8" i="6"/>
  <c r="K7" i="6"/>
  <c r="I7" i="6"/>
  <c r="H7" i="6"/>
  <c r="J7" i="6" s="1"/>
  <c r="G7" i="6"/>
  <c r="F7" i="6"/>
  <c r="E7" i="6"/>
  <c r="D7" i="6"/>
  <c r="C7" i="6"/>
  <c r="B7" i="6"/>
  <c r="A7" i="6"/>
  <c r="K6" i="6"/>
  <c r="I6" i="6"/>
  <c r="F6" i="6"/>
  <c r="G6" i="6" s="1"/>
  <c r="H6" i="6" s="1"/>
  <c r="J6" i="6" s="1"/>
  <c r="E6" i="6"/>
  <c r="D6" i="6"/>
  <c r="C6" i="6"/>
  <c r="B6" i="6"/>
  <c r="A6" i="6"/>
  <c r="K5" i="6"/>
  <c r="I5" i="6"/>
  <c r="F5" i="6"/>
  <c r="E5" i="6"/>
  <c r="D5" i="6"/>
  <c r="C5" i="6"/>
  <c r="B5" i="6"/>
  <c r="A5" i="6"/>
  <c r="A32" i="5"/>
  <c r="A31" i="5"/>
  <c r="B25" i="5"/>
  <c r="B24" i="5"/>
  <c r="B23" i="5"/>
  <c r="B22" i="5"/>
  <c r="E17" i="5"/>
  <c r="E16" i="5"/>
  <c r="B17" i="5"/>
  <c r="B16" i="5"/>
  <c r="G5" i="5"/>
  <c r="C5" i="5"/>
  <c r="A5" i="5"/>
  <c r="S6" i="4"/>
  <c r="X6" i="4"/>
  <c r="Y6" i="4"/>
  <c r="Z6" i="4"/>
  <c r="AA6" i="4"/>
  <c r="S7" i="4"/>
  <c r="X7" i="4"/>
  <c r="Y7" i="4"/>
  <c r="Z7" i="4"/>
  <c r="AA7" i="4"/>
  <c r="S8" i="4"/>
  <c r="X8" i="4"/>
  <c r="Y8" i="4"/>
  <c r="Z8" i="4"/>
  <c r="AA8" i="4"/>
  <c r="S9" i="4"/>
  <c r="X9" i="4"/>
  <c r="Y9" i="4"/>
  <c r="Z9" i="4"/>
  <c r="AA9" i="4"/>
  <c r="S10" i="4"/>
  <c r="X10" i="4"/>
  <c r="Y10" i="4"/>
  <c r="Z10" i="4"/>
  <c r="AA10" i="4"/>
  <c r="S11" i="4"/>
  <c r="X11" i="4"/>
  <c r="Y11" i="4"/>
  <c r="Z11" i="4"/>
  <c r="AA11" i="4"/>
  <c r="S12" i="4"/>
  <c r="X12" i="4"/>
  <c r="Y12" i="4"/>
  <c r="Z12" i="4"/>
  <c r="AA12" i="4"/>
  <c r="S13" i="4"/>
  <c r="X13" i="4"/>
  <c r="Y13" i="4"/>
  <c r="Z13" i="4"/>
  <c r="AA13" i="4"/>
  <c r="S14" i="4"/>
  <c r="X14" i="4"/>
  <c r="Y14" i="4"/>
  <c r="Z14" i="4"/>
  <c r="AA14" i="4"/>
  <c r="S15" i="4"/>
  <c r="X15" i="4"/>
  <c r="Y15" i="4"/>
  <c r="Z15" i="4"/>
  <c r="AA15" i="4"/>
  <c r="S16" i="4"/>
  <c r="X16" i="4"/>
  <c r="Y16" i="4"/>
  <c r="Z16" i="4"/>
  <c r="AA16" i="4"/>
  <c r="S17" i="4"/>
  <c r="X17" i="4"/>
  <c r="Y17" i="4"/>
  <c r="Z17" i="4"/>
  <c r="AA17" i="4"/>
  <c r="S18" i="4"/>
  <c r="X18" i="4"/>
  <c r="Y18" i="4"/>
  <c r="Z18" i="4"/>
  <c r="AA18" i="4"/>
  <c r="S19" i="4"/>
  <c r="X19" i="4"/>
  <c r="Y19" i="4"/>
  <c r="Z19" i="4"/>
  <c r="AA19" i="4"/>
  <c r="S20" i="4"/>
  <c r="X20" i="4"/>
  <c r="Y20" i="4"/>
  <c r="Z20" i="4"/>
  <c r="AA20" i="4"/>
  <c r="S21" i="4"/>
  <c r="X21" i="4"/>
  <c r="Y21" i="4"/>
  <c r="Z21" i="4"/>
  <c r="AA21" i="4"/>
  <c r="S22" i="4"/>
  <c r="X22" i="4"/>
  <c r="Y22" i="4"/>
  <c r="Z22" i="4"/>
  <c r="AA22" i="4"/>
  <c r="S23" i="4"/>
  <c r="X23" i="4"/>
  <c r="Y23" i="4"/>
  <c r="Z23" i="4"/>
  <c r="AA23" i="4"/>
  <c r="S24" i="4"/>
  <c r="X24" i="4"/>
  <c r="Y24" i="4"/>
  <c r="Z24" i="4"/>
  <c r="AA24" i="4"/>
  <c r="S25" i="4"/>
  <c r="X25" i="4"/>
  <c r="Y25" i="4"/>
  <c r="Z25" i="4"/>
  <c r="AA25" i="4"/>
  <c r="S26" i="4"/>
  <c r="X26" i="4"/>
  <c r="Y26" i="4"/>
  <c r="Z26" i="4"/>
  <c r="AA26" i="4"/>
  <c r="S27" i="4"/>
  <c r="X27" i="4"/>
  <c r="Y27" i="4"/>
  <c r="Z27" i="4"/>
  <c r="AA27" i="4"/>
  <c r="S28" i="4"/>
  <c r="X28" i="4"/>
  <c r="Y28" i="4"/>
  <c r="Z28" i="4"/>
  <c r="AA28" i="4"/>
  <c r="S29" i="4"/>
  <c r="X29" i="4"/>
  <c r="Y29" i="4"/>
  <c r="Z29" i="4"/>
  <c r="AA29" i="4"/>
  <c r="S30" i="4"/>
  <c r="X30" i="4"/>
  <c r="Y30" i="4"/>
  <c r="Z30" i="4"/>
  <c r="AA30" i="4"/>
  <c r="S31" i="4"/>
  <c r="X31" i="4"/>
  <c r="Y31" i="4"/>
  <c r="Z31" i="4"/>
  <c r="AA31" i="4"/>
  <c r="S32" i="4"/>
  <c r="X32" i="4"/>
  <c r="Y32" i="4"/>
  <c r="Z32" i="4"/>
  <c r="AA32" i="4"/>
  <c r="S33" i="4"/>
  <c r="X33" i="4"/>
  <c r="Y33" i="4"/>
  <c r="Z33" i="4"/>
  <c r="AA33" i="4"/>
  <c r="S34" i="4"/>
  <c r="X34" i="4"/>
  <c r="Y34" i="4"/>
  <c r="Z34" i="4"/>
  <c r="AA34" i="4"/>
  <c r="S35" i="4"/>
  <c r="X35" i="4"/>
  <c r="Y35" i="4"/>
  <c r="Z35" i="4"/>
  <c r="AA35" i="4"/>
  <c r="S36" i="4"/>
  <c r="X36" i="4"/>
  <c r="Y36" i="4"/>
  <c r="Z36" i="4"/>
  <c r="AA36" i="4"/>
  <c r="S37" i="4"/>
  <c r="X37" i="4"/>
  <c r="Y37" i="4"/>
  <c r="Z37" i="4"/>
  <c r="AA37" i="4"/>
  <c r="S38" i="4"/>
  <c r="X38" i="4"/>
  <c r="Y38" i="4"/>
  <c r="Z38" i="4"/>
  <c r="AA38" i="4"/>
  <c r="S39" i="4"/>
  <c r="X39" i="4"/>
  <c r="Y39" i="4"/>
  <c r="Z39" i="4"/>
  <c r="AA39" i="4"/>
  <c r="S40" i="4"/>
  <c r="X40" i="4"/>
  <c r="Y40" i="4"/>
  <c r="Z40" i="4"/>
  <c r="AA40" i="4"/>
  <c r="S41" i="4"/>
  <c r="X41" i="4"/>
  <c r="Y41" i="4"/>
  <c r="Z41" i="4"/>
  <c r="AA41" i="4"/>
  <c r="S42" i="4"/>
  <c r="X42" i="4"/>
  <c r="Y42" i="4"/>
  <c r="Z42" i="4"/>
  <c r="AA42" i="4"/>
  <c r="S43" i="4"/>
  <c r="X43" i="4"/>
  <c r="Y43" i="4"/>
  <c r="Z43" i="4"/>
  <c r="AA43" i="4"/>
  <c r="S44" i="4"/>
  <c r="X44" i="4"/>
  <c r="Y44" i="4"/>
  <c r="Z44" i="4"/>
  <c r="AA44" i="4"/>
  <c r="S45" i="4"/>
  <c r="X45" i="4"/>
  <c r="Y45" i="4"/>
  <c r="Z45" i="4"/>
  <c r="AA45" i="4"/>
  <c r="S46" i="4"/>
  <c r="X46" i="4"/>
  <c r="Y46" i="4"/>
  <c r="Z46" i="4"/>
  <c r="AA46" i="4"/>
  <c r="S47" i="4"/>
  <c r="X47" i="4"/>
  <c r="Y47" i="4"/>
  <c r="Z47" i="4"/>
  <c r="AA47" i="4"/>
  <c r="S48" i="4"/>
  <c r="X48" i="4"/>
  <c r="Y48" i="4"/>
  <c r="Z48" i="4"/>
  <c r="AA48" i="4"/>
  <c r="S49" i="4"/>
  <c r="X49" i="4"/>
  <c r="Y49" i="4"/>
  <c r="Z49" i="4"/>
  <c r="AA49" i="4"/>
  <c r="S50" i="4"/>
  <c r="X50" i="4"/>
  <c r="Y50" i="4"/>
  <c r="Z50" i="4"/>
  <c r="AA50" i="4"/>
  <c r="S51" i="4"/>
  <c r="X51" i="4"/>
  <c r="Y51" i="4"/>
  <c r="Z51" i="4"/>
  <c r="AA51" i="4"/>
  <c r="S52" i="4"/>
  <c r="X52" i="4"/>
  <c r="Y52" i="4"/>
  <c r="Z52" i="4"/>
  <c r="AA52" i="4"/>
  <c r="S53" i="4"/>
  <c r="X53" i="4"/>
  <c r="Y53" i="4"/>
  <c r="Z53" i="4"/>
  <c r="AA53" i="4"/>
  <c r="S54" i="4"/>
  <c r="X54" i="4"/>
  <c r="Y54" i="4"/>
  <c r="Z54" i="4"/>
  <c r="AA54" i="4"/>
  <c r="S55" i="4"/>
  <c r="X55" i="4"/>
  <c r="Y55" i="4"/>
  <c r="Z55" i="4"/>
  <c r="AA55" i="4"/>
  <c r="S56" i="4"/>
  <c r="X56" i="4"/>
  <c r="Y56" i="4"/>
  <c r="Z56" i="4"/>
  <c r="AA56" i="4"/>
  <c r="S57" i="4"/>
  <c r="X57" i="4"/>
  <c r="Y57" i="4"/>
  <c r="Z57" i="4"/>
  <c r="AA57" i="4"/>
  <c r="S58" i="4"/>
  <c r="X58" i="4"/>
  <c r="Y58" i="4"/>
  <c r="Z58" i="4"/>
  <c r="AA58" i="4"/>
  <c r="S59" i="4"/>
  <c r="X59" i="4"/>
  <c r="Y59" i="4"/>
  <c r="Z59" i="4"/>
  <c r="AA59" i="4"/>
  <c r="S60" i="4"/>
  <c r="X60" i="4"/>
  <c r="Y60" i="4"/>
  <c r="Z60" i="4"/>
  <c r="AA60" i="4"/>
  <c r="S61" i="4"/>
  <c r="X61" i="4"/>
  <c r="Y61" i="4"/>
  <c r="Z61" i="4"/>
  <c r="AA61" i="4"/>
  <c r="S62" i="4"/>
  <c r="X62" i="4"/>
  <c r="Y62" i="4"/>
  <c r="Z62" i="4"/>
  <c r="AA62" i="4"/>
  <c r="S63" i="4"/>
  <c r="X63" i="4"/>
  <c r="Y63" i="4"/>
  <c r="Z63" i="4"/>
  <c r="AA63" i="4"/>
  <c r="S64" i="4"/>
  <c r="X64" i="4"/>
  <c r="Y64" i="4"/>
  <c r="Z64" i="4"/>
  <c r="AA64" i="4"/>
  <c r="S65" i="4"/>
  <c r="X65" i="4"/>
  <c r="Y65" i="4"/>
  <c r="Z65" i="4"/>
  <c r="AA65" i="4"/>
  <c r="S66" i="4"/>
  <c r="X66" i="4"/>
  <c r="Y66" i="4"/>
  <c r="Z66" i="4"/>
  <c r="AA66" i="4"/>
  <c r="S67" i="4"/>
  <c r="X67" i="4"/>
  <c r="Y67" i="4"/>
  <c r="Z67" i="4"/>
  <c r="AA67" i="4"/>
  <c r="S68" i="4"/>
  <c r="X68" i="4"/>
  <c r="Y68" i="4"/>
  <c r="Z68" i="4"/>
  <c r="AA68" i="4"/>
  <c r="S69" i="4"/>
  <c r="X69" i="4"/>
  <c r="Y69" i="4"/>
  <c r="Z69" i="4"/>
  <c r="AA69" i="4"/>
  <c r="S70" i="4"/>
  <c r="X70" i="4"/>
  <c r="Y70" i="4"/>
  <c r="Z70" i="4"/>
  <c r="AA70" i="4"/>
  <c r="S71" i="4"/>
  <c r="X71" i="4"/>
  <c r="Y71" i="4"/>
  <c r="Z71" i="4"/>
  <c r="AA71" i="4"/>
  <c r="S72" i="4"/>
  <c r="X72" i="4"/>
  <c r="Y72" i="4"/>
  <c r="Z72" i="4"/>
  <c r="AA72" i="4"/>
  <c r="S73" i="4"/>
  <c r="X73" i="4"/>
  <c r="Y73" i="4"/>
  <c r="Z73" i="4"/>
  <c r="AA73" i="4"/>
  <c r="S74" i="4"/>
  <c r="X74" i="4"/>
  <c r="Y74" i="4"/>
  <c r="Z74" i="4"/>
  <c r="AA74" i="4"/>
  <c r="S75" i="4"/>
  <c r="X75" i="4"/>
  <c r="Y75" i="4"/>
  <c r="Z75" i="4"/>
  <c r="AA75" i="4"/>
  <c r="S76" i="4"/>
  <c r="X76" i="4"/>
  <c r="Y76" i="4"/>
  <c r="Z76" i="4"/>
  <c r="AA76" i="4"/>
  <c r="S77" i="4"/>
  <c r="X77" i="4"/>
  <c r="Y77" i="4"/>
  <c r="Z77" i="4"/>
  <c r="AA77" i="4"/>
  <c r="S78" i="4"/>
  <c r="X78" i="4"/>
  <c r="Y78" i="4"/>
  <c r="Z78" i="4"/>
  <c r="AA78" i="4"/>
  <c r="S79" i="4"/>
  <c r="X79" i="4"/>
  <c r="Y79" i="4"/>
  <c r="Z79" i="4"/>
  <c r="AA79" i="4"/>
  <c r="S80" i="4"/>
  <c r="X80" i="4"/>
  <c r="Y80" i="4"/>
  <c r="Z80" i="4"/>
  <c r="AA80" i="4"/>
  <c r="S81" i="4"/>
  <c r="X81" i="4"/>
  <c r="Y81" i="4"/>
  <c r="Z81" i="4"/>
  <c r="AA81" i="4"/>
  <c r="S82" i="4"/>
  <c r="X82" i="4"/>
  <c r="Y82" i="4"/>
  <c r="Z82" i="4"/>
  <c r="AA82" i="4"/>
  <c r="S83" i="4"/>
  <c r="X83" i="4"/>
  <c r="Y83" i="4"/>
  <c r="Z83" i="4"/>
  <c r="AA83" i="4"/>
  <c r="S84" i="4"/>
  <c r="X84" i="4"/>
  <c r="Y84" i="4"/>
  <c r="Z84" i="4"/>
  <c r="AA84" i="4"/>
  <c r="S85" i="4"/>
  <c r="X85" i="4"/>
  <c r="Y85" i="4"/>
  <c r="Z85" i="4"/>
  <c r="AA85" i="4"/>
  <c r="S86" i="4"/>
  <c r="X86" i="4"/>
  <c r="Y86" i="4"/>
  <c r="Z86" i="4"/>
  <c r="AA86" i="4"/>
  <c r="S87" i="4"/>
  <c r="X87" i="4"/>
  <c r="Y87" i="4"/>
  <c r="Z87" i="4"/>
  <c r="AA87" i="4"/>
  <c r="S88" i="4"/>
  <c r="X88" i="4"/>
  <c r="Y88" i="4"/>
  <c r="Z88" i="4"/>
  <c r="AA88" i="4"/>
  <c r="S89" i="4"/>
  <c r="X89" i="4"/>
  <c r="Y89" i="4"/>
  <c r="Z89" i="4"/>
  <c r="AA89" i="4"/>
  <c r="S90" i="4"/>
  <c r="X90" i="4"/>
  <c r="Y90" i="4"/>
  <c r="Z90" i="4"/>
  <c r="AA90" i="4"/>
  <c r="S91" i="4"/>
  <c r="X91" i="4"/>
  <c r="Y91" i="4"/>
  <c r="Z91" i="4"/>
  <c r="AA91" i="4"/>
  <c r="S92" i="4"/>
  <c r="X92" i="4"/>
  <c r="Y92" i="4"/>
  <c r="Z92" i="4"/>
  <c r="AA92" i="4"/>
  <c r="S93" i="4"/>
  <c r="X93" i="4"/>
  <c r="Y93" i="4"/>
  <c r="Z93" i="4"/>
  <c r="AA93" i="4"/>
  <c r="S94" i="4"/>
  <c r="X94" i="4"/>
  <c r="Y94" i="4"/>
  <c r="Z94" i="4"/>
  <c r="AA94" i="4"/>
  <c r="S95" i="4"/>
  <c r="X95" i="4"/>
  <c r="Y95" i="4"/>
  <c r="Z95" i="4"/>
  <c r="AA95" i="4"/>
  <c r="S96" i="4"/>
  <c r="X96" i="4"/>
  <c r="Y96" i="4"/>
  <c r="Z96" i="4"/>
  <c r="AA96" i="4"/>
  <c r="S97" i="4"/>
  <c r="X97" i="4"/>
  <c r="Y97" i="4"/>
  <c r="Z97" i="4"/>
  <c r="AA97" i="4"/>
  <c r="S98" i="4"/>
  <c r="X98" i="4"/>
  <c r="Y98" i="4"/>
  <c r="Z98" i="4"/>
  <c r="AA98" i="4"/>
  <c r="S99" i="4"/>
  <c r="X99" i="4"/>
  <c r="Y99" i="4"/>
  <c r="Z99" i="4"/>
  <c r="AA99" i="4"/>
  <c r="S100" i="4"/>
  <c r="X100" i="4"/>
  <c r="Y100" i="4"/>
  <c r="Z100" i="4"/>
  <c r="AA100" i="4"/>
  <c r="Z5" i="4"/>
  <c r="Y5" i="4"/>
  <c r="AA5" i="4" s="1"/>
  <c r="X5" i="4"/>
  <c r="S5" i="4"/>
  <c r="A18" i="2"/>
  <c r="A17" i="2"/>
  <c r="A16" i="2"/>
  <c r="B18" i="5" l="1"/>
  <c r="B25" i="7"/>
  <c r="E6" i="7"/>
  <c r="E7" i="7" s="1"/>
  <c r="E5" i="5"/>
  <c r="G5" i="6"/>
  <c r="H5" i="6" s="1"/>
  <c r="J5" i="6" s="1"/>
  <c r="B24" i="7"/>
  <c r="B23" i="7"/>
  <c r="B15" i="7"/>
  <c r="B14" i="7"/>
  <c r="B13" i="7"/>
  <c r="I7" i="5"/>
</calcChain>
</file>

<file path=xl/sharedStrings.xml><?xml version="1.0" encoding="utf-8"?>
<sst xmlns="http://schemas.openxmlformats.org/spreadsheetml/2006/main" count="189" uniqueCount="152">
  <si>
    <t>IT SECURITY CONTRACT TRACKER - USER GUIDE</t>
  </si>
  <si>
    <t>Complete guide to managing your IT security contracts</t>
  </si>
  <si>
    <t>QUICK START</t>
  </si>
  <si>
    <t>1. Review Dashboard for overview</t>
  </si>
  <si>
    <t>2. Add contracts in Master List tab</t>
  </si>
  <si>
    <t>3. Monitor Renewal Tracking regularly</t>
  </si>
  <si>
    <t>COLOR CODING</t>
  </si>
  <si>
    <t>RED</t>
  </si>
  <si>
    <t>URGENT - 30 days or less</t>
  </si>
  <si>
    <t>YELLOW</t>
  </si>
  <si>
    <t>WARNING - 31-60 days</t>
  </si>
  <si>
    <t>LIGHT YELLOW</t>
  </si>
  <si>
    <t>WATCH - 61-90 days</t>
  </si>
  <si>
    <t>GREEN</t>
  </si>
  <si>
    <t>OK - More than 90 days</t>
  </si>
  <si>
    <t>NAVIGATION</t>
  </si>
  <si>
    <t>DATA VALIDATION LISTS</t>
  </si>
  <si>
    <t>Status Options</t>
  </si>
  <si>
    <t>Active</t>
  </si>
  <si>
    <t>Pending Renewal</t>
  </si>
  <si>
    <t>Expired</t>
  </si>
  <si>
    <t>Cancelled</t>
  </si>
  <si>
    <t>Under Review</t>
  </si>
  <si>
    <t>Contract Types</t>
  </si>
  <si>
    <t>MSA</t>
  </si>
  <si>
    <t>SOW</t>
  </si>
  <si>
    <t>SaaS Subscription</t>
  </si>
  <si>
    <t>Maintenance Agreement</t>
  </si>
  <si>
    <t>Professional Services</t>
  </si>
  <si>
    <t>License Agreement</t>
  </si>
  <si>
    <t>Service Categories</t>
  </si>
  <si>
    <t>Endpoint Security</t>
  </si>
  <si>
    <t>Network Security</t>
  </si>
  <si>
    <t>Cloud Security</t>
  </si>
  <si>
    <t>Identity Management</t>
  </si>
  <si>
    <t>SIEM/SOC</t>
  </si>
  <si>
    <t>Data Protection</t>
  </si>
  <si>
    <t>Email Security</t>
  </si>
  <si>
    <t>Web Security</t>
  </si>
  <si>
    <t>Compliance</t>
  </si>
  <si>
    <t>Payment Terms</t>
  </si>
  <si>
    <t>Monthly</t>
  </si>
  <si>
    <t>Quarterly</t>
  </si>
  <si>
    <t>Semi-Annual</t>
  </si>
  <si>
    <t>Annual</t>
  </si>
  <si>
    <t>Multi-Year</t>
  </si>
  <si>
    <t>One-time</t>
  </si>
  <si>
    <t>Auto-Renewal</t>
  </si>
  <si>
    <t>Yes</t>
  </si>
  <si>
    <t>No</t>
  </si>
  <si>
    <t>Currency</t>
  </si>
  <si>
    <t>CAD</t>
  </si>
  <si>
    <t>USD</t>
  </si>
  <si>
    <t>Performance Ratings</t>
  </si>
  <si>
    <t>1 - Poor</t>
  </si>
  <si>
    <t>2 - Below Average</t>
  </si>
  <si>
    <t>3 - Average</t>
  </si>
  <si>
    <t>4 - Good</t>
  </si>
  <si>
    <t>5 - Excellent</t>
  </si>
  <si>
    <t>Departments</t>
  </si>
  <si>
    <t>IT Security</t>
  </si>
  <si>
    <t>Infrastructure</t>
  </si>
  <si>
    <t>Cloud Services</t>
  </si>
  <si>
    <t>Operations</t>
  </si>
  <si>
    <t>Finance</t>
  </si>
  <si>
    <t>CONTRACT MASTER LIST</t>
  </si>
  <si>
    <t>Contract ID</t>
  </si>
  <si>
    <t>Vendor Name</t>
  </si>
  <si>
    <t>Contract Title</t>
  </si>
  <si>
    <t>Contract Value</t>
  </si>
  <si>
    <t>Start Date</t>
  </si>
  <si>
    <t>End Date</t>
  </si>
  <si>
    <t>Renewal Date</t>
  </si>
  <si>
    <t>Notice Period</t>
  </si>
  <si>
    <t>Status</t>
  </si>
  <si>
    <t>Contract Type</t>
  </si>
  <si>
    <t>Service Category</t>
  </si>
  <si>
    <t>Payment Term</t>
  </si>
  <si>
    <t>Contract Term</t>
  </si>
  <si>
    <t>Primary Contact</t>
  </si>
  <si>
    <t>Department</t>
  </si>
  <si>
    <t>Budgeted Amount</t>
  </si>
  <si>
    <t>Budget Variance</t>
  </si>
  <si>
    <t>Vendor Rating</t>
  </si>
  <si>
    <t>PO Number</t>
  </si>
  <si>
    <t>Document Link</t>
  </si>
  <si>
    <t>Notes</t>
  </si>
  <si>
    <t>Last Updated</t>
  </si>
  <si>
    <t>Days to Expiry</t>
  </si>
  <si>
    <t>Days to Notice</t>
  </si>
  <si>
    <t>Alert Status</t>
  </si>
  <si>
    <t>IT SECURITY CONTRACT TRACKER - DASHBOARD</t>
  </si>
  <si>
    <t>Management Overview &amp; Key Metrics</t>
  </si>
  <si>
    <t>CAD/USD Rate:</t>
  </si>
  <si>
    <t>Total Value (CAD)</t>
  </si>
  <si>
    <t>Total Value (USD)</t>
  </si>
  <si>
    <t>Total Combined (USD)</t>
  </si>
  <si>
    <t>Active Contracts</t>
  </si>
  <si>
    <t>Expiring in 90 Days</t>
  </si>
  <si>
    <t>CONTRACTS EXPIRING SOON</t>
  </si>
  <si>
    <t>Vendor</t>
  </si>
  <si>
    <t>Days Left</t>
  </si>
  <si>
    <t>Value</t>
  </si>
  <si>
    <t>Filter Master List to view expiring contracts</t>
  </si>
  <si>
    <t>BUDGET SUMMARY</t>
  </si>
  <si>
    <t>Total Budgeted:</t>
  </si>
  <si>
    <t>Total Actual:</t>
  </si>
  <si>
    <t>Variance:</t>
  </si>
  <si>
    <t>VENDOR PERFORMANCE</t>
  </si>
  <si>
    <t>5-Star Vendors:</t>
  </si>
  <si>
    <t>Low-Rated (&lt;3):</t>
  </si>
  <si>
    <t>VALUE BY CATEGORY</t>
  </si>
  <si>
    <t>Category</t>
  </si>
  <si>
    <t>Total Value</t>
  </si>
  <si>
    <t>QUICK NAVIGATION</t>
  </si>
  <si>
    <t>RENEWAL TRACKING</t>
  </si>
  <si>
    <t>Proactive management of upcoming renewals</t>
  </si>
  <si>
    <t>Notice Deadline</t>
  </si>
  <si>
    <t>Action Required</t>
  </si>
  <si>
    <t>Owner</t>
  </si>
  <si>
    <t>REPORTING &amp; ANALYTICS</t>
  </si>
  <si>
    <t>SPEND ANALYSIS</t>
  </si>
  <si>
    <t>Total Active Spend:</t>
  </si>
  <si>
    <t>Average Contract Value:</t>
  </si>
  <si>
    <t>Largest Contract:</t>
  </si>
  <si>
    <t>Smallest Contract:</t>
  </si>
  <si>
    <t>BUDGET PERFORMANCE</t>
  </si>
  <si>
    <t>Total Variance:</t>
  </si>
  <si>
    <t>% Variance:</t>
  </si>
  <si>
    <t>VENDOR ANALYSIS</t>
  </si>
  <si>
    <t>Total Vendors:</t>
  </si>
  <si>
    <t>Top-Rated (5 stars):</t>
  </si>
  <si>
    <t>Needs Improvement:</t>
  </si>
  <si>
    <t>CONTRACT PORTFOLIO HEALTH</t>
  </si>
  <si>
    <t>Metric</t>
  </si>
  <si>
    <t>Total Contracts</t>
  </si>
  <si>
    <t>Expiring in 30 days</t>
  </si>
  <si>
    <t>Expiring in 60 days</t>
  </si>
  <si>
    <t>Expiring in 90 days</t>
  </si>
  <si>
    <t>Auto-Renewal Contracts</t>
  </si>
  <si>
    <t>Manual Renewal</t>
  </si>
  <si>
    <t>COMPLIANCE &amp; RISK ALERTS</t>
  </si>
  <si>
    <t>Risk Item</t>
  </si>
  <si>
    <t>Count</t>
  </si>
  <si>
    <t>Missing Documentation</t>
  </si>
  <si>
    <t>Low Vendor Ratings</t>
  </si>
  <si>
    <t>High Value Expiring</t>
  </si>
  <si>
    <t>Notice Deadline Missed</t>
  </si>
  <si>
    <t>Over Budget Contracts</t>
  </si>
  <si>
    <t>CONTRACT TYPE DISTRIBUTION</t>
  </si>
  <si>
    <t>Maintenance</t>
  </si>
  <si>
    <t>PAYMENT TERM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</si>
</sst>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"/>
    <numFmt numFmtId="165" formatCode="mm/dd/yyyy"/>
    <numFmt numFmtId="166" formatCode="0.0000"/>
    <numFmt numFmtId="167" formatCode="&quot;$&quot;#,##0"/>
    <numFmt numFmtId="168" formatCode="0.0%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rgb="FFFFFFFF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2" fillId="0" borderId="0" xfId="0" applyFont="1" applyProtection="1"/>
    <xf numFmtId="0" fontId="0" fillId="0" borderId="0" xfId="0" applyProtection="1"/>
    <xf numFmtId="0" fontId="3" fillId="0" borderId="0" xfId="0" applyFont="1" applyProtection="1"/>
    <xf numFmtId="0" fontId="5" fillId="2" borderId="0" xfId="0" applyFont="1" applyFill="1" applyProtection="1"/>
    <xf numFmtId="0" fontId="6" fillId="0" borderId="0" xfId="0" applyFont="1" applyProtection="1"/>
    <xf numFmtId="0" fontId="7" fillId="3" borderId="0" xfId="0" applyFont="1" applyFill="1" applyProtection="1"/>
    <xf numFmtId="0" fontId="0" fillId="4" borderId="0" xfId="0" applyFill="1" applyProtection="1"/>
    <xf numFmtId="0" fontId="0" fillId="5" borderId="0" xfId="0" applyFill="1" applyProtection="1"/>
    <xf numFmtId="0" fontId="0" fillId="6" borderId="0" xfId="0" applyFill="1" applyProtection="1"/>
    <xf numFmtId="0" fontId="1" fillId="0" borderId="0" xfId="0" applyFont="1" applyProtection="1"/>
    <xf numFmtId="0" fontId="8" fillId="0" borderId="0" xfId="1" applyProtection="1"/>
    <xf numFmtId="0" fontId="0" fillId="0" borderId="0" xfId="0" applyProtection="1">
      <protection locked="0"/>
    </xf>
    <xf numFmtId="0" fontId="9" fillId="0" borderId="0" xfId="0" applyFont="1" applyProtection="1"/>
    <xf numFmtId="0" fontId="10" fillId="2" borderId="0" xfId="0" applyFont="1" applyFill="1" applyProtection="1"/>
    <xf numFmtId="164" fontId="0" fillId="0" borderId="0" xfId="0" applyNumberFormat="1" applyProtection="1">
      <protection locked="0"/>
    </xf>
    <xf numFmtId="165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164" fontId="0" fillId="0" borderId="0" xfId="0" applyNumberFormat="1" applyProtection="1"/>
    <xf numFmtId="164" fontId="10" fillId="2" borderId="0" xfId="0" applyNumberFormat="1" applyFont="1" applyFill="1" applyProtection="1"/>
    <xf numFmtId="165" fontId="0" fillId="0" borderId="0" xfId="0" applyNumberFormat="1" applyProtection="1"/>
    <xf numFmtId="1" fontId="0" fillId="0" borderId="0" xfId="0" applyNumberFormat="1" applyProtection="1"/>
    <xf numFmtId="165" fontId="10" fillId="2" borderId="0" xfId="0" applyNumberFormat="1" applyFont="1" applyFill="1" applyProtection="1"/>
    <xf numFmtId="1" fontId="10" fillId="2" borderId="0" xfId="0" applyNumberFormat="1" applyFont="1" applyFill="1" applyProtection="1"/>
    <xf numFmtId="0" fontId="4" fillId="0" borderId="0" xfId="0" applyFont="1" applyProtection="1"/>
    <xf numFmtId="0" fontId="10" fillId="7" borderId="0" xfId="0" applyFont="1" applyFill="1" applyProtection="1"/>
    <xf numFmtId="167" fontId="2" fillId="0" borderId="0" xfId="0" applyNumberFormat="1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10" fillId="8" borderId="0" xfId="0" applyFont="1" applyFill="1" applyProtection="1"/>
    <xf numFmtId="0" fontId="3" fillId="0" borderId="0" xfId="0" applyFont="1" applyProtection="1"/>
    <xf numFmtId="167" fontId="0" fillId="0" borderId="0" xfId="0" applyNumberFormat="1" applyProtection="1"/>
    <xf numFmtId="166" fontId="0" fillId="0" borderId="0" xfId="0" applyNumberFormat="1" applyProtection="1">
      <protection locked="0"/>
    </xf>
    <xf numFmtId="0" fontId="4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11" fillId="2" borderId="0" xfId="0" applyFont="1" applyFill="1" applyAlignment="1" applyProtection="1">
      <alignment vertical="center" wrapText="1"/>
    </xf>
    <xf numFmtId="0" fontId="11" fillId="7" borderId="0" xfId="0" applyFont="1" applyFill="1" applyAlignment="1" applyProtection="1">
      <alignment vertical="center" wrapText="1"/>
    </xf>
    <xf numFmtId="0" fontId="11" fillId="8" borderId="0" xfId="0" applyFont="1" applyFill="1" applyAlignment="1" applyProtection="1">
      <alignment vertical="center" wrapText="1"/>
    </xf>
    <xf numFmtId="167" fontId="0" fillId="0" borderId="0" xfId="0" applyNumberFormat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168" fontId="0" fillId="0" borderId="0" xfId="0" applyNumberFormat="1" applyAlignment="1" applyProtection="1">
      <alignment horizontal="center" vertical="center" wrapText="1"/>
    </xf>
    <xf numFmtId="0" fontId="6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11" fillId="3" borderId="0" xfId="0" applyFont="1" applyFill="1" applyAlignment="1" applyProtection="1">
      <alignment vertical="center" wrapText="1"/>
    </xf>
    <xf numFmtId="0" fontId="0" fillId="0" borderId="0" xfId="0" applyAlignment="1" applyProtection="1">
      <alignment wrapText="1"/>
    </xf>
  </cellXfs>
  <cellStyles count="2">
    <cellStyle name="Hyperlink" xfId="1" builtinId="8"/>
    <cellStyle name="Normal" xfId="0" builtinId="0"/>
  </cellStyles>
  <dxfs count="8">
    <dxf>
      <fill>
        <patternFill>
          <bgColor rgb="FF00B05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ont>
        <color rgb="FFFFFFFF"/>
      </font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FF99"/>
        </patternFill>
      </fill>
    </dxf>
    <dxf>
      <fill>
        <patternFill>
          <bgColor rgb="FFFFFF00"/>
        </patternFill>
      </fill>
    </dxf>
    <dxf>
      <font>
        <color rgb="FFFFFFFF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1FF65-648B-4A78-95C6-96CB4E8C21ED}">
  <sheetPr codeName="Sheet2">
    <tabColor rgb="FF00B0F0"/>
  </sheetPr>
  <dimension ref="A1:H18"/>
  <sheetViews>
    <sheetView tabSelected="1" workbookViewId="0">
      <selection activeCell="B19" sqref="B19"/>
    </sheetView>
  </sheetViews>
  <sheetFormatPr defaultRowHeight="14.4" x14ac:dyDescent="0.3"/>
  <cols>
    <col min="1" max="8" width="20.77734375" style="2" customWidth="1"/>
    <col min="9" max="16384" width="8.88671875" style="2"/>
  </cols>
  <sheetData>
    <row r="1" spans="1:8" ht="23.4" x14ac:dyDescent="0.4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3">
      <c r="A2" s="3" t="s">
        <v>1</v>
      </c>
      <c r="B2" s="3"/>
      <c r="C2" s="3"/>
      <c r="D2" s="3"/>
      <c r="E2" s="3"/>
      <c r="F2" s="3"/>
      <c r="G2" s="3"/>
      <c r="H2" s="3"/>
    </row>
    <row r="4" spans="1:8" ht="18" x14ac:dyDescent="0.35">
      <c r="A4" s="4" t="s">
        <v>2</v>
      </c>
    </row>
    <row r="5" spans="1:8" x14ac:dyDescent="0.3">
      <c r="A5" s="2" t="s">
        <v>3</v>
      </c>
    </row>
    <row r="6" spans="1:8" x14ac:dyDescent="0.3">
      <c r="A6" s="2" t="s">
        <v>4</v>
      </c>
    </row>
    <row r="7" spans="1:8" x14ac:dyDescent="0.3">
      <c r="A7" s="2" t="s">
        <v>5</v>
      </c>
    </row>
    <row r="9" spans="1:8" ht="15.6" x14ac:dyDescent="0.3">
      <c r="A9" s="5" t="s">
        <v>6</v>
      </c>
    </row>
    <row r="10" spans="1:8" x14ac:dyDescent="0.3">
      <c r="A10" s="6" t="s">
        <v>7</v>
      </c>
      <c r="B10" s="2" t="s">
        <v>8</v>
      </c>
    </row>
    <row r="11" spans="1:8" x14ac:dyDescent="0.3">
      <c r="A11" s="7" t="s">
        <v>9</v>
      </c>
      <c r="B11" s="2" t="s">
        <v>10</v>
      </c>
    </row>
    <row r="12" spans="1:8" x14ac:dyDescent="0.3">
      <c r="A12" s="8" t="s">
        <v>11</v>
      </c>
      <c r="B12" s="2" t="s">
        <v>12</v>
      </c>
    </row>
    <row r="13" spans="1:8" x14ac:dyDescent="0.3">
      <c r="A13" s="9" t="s">
        <v>13</v>
      </c>
      <c r="B13" s="2" t="s">
        <v>14</v>
      </c>
    </row>
    <row r="15" spans="1:8" x14ac:dyDescent="0.3">
      <c r="A15" s="10" t="s">
        <v>15</v>
      </c>
    </row>
    <row r="16" spans="1:8" x14ac:dyDescent="0.3">
      <c r="A16" s="11" t="str">
        <f>HYPERLINK("#Dashboard!A1","Go to Dashboard")</f>
        <v>Go to Dashboard</v>
      </c>
    </row>
    <row r="17" spans="1:1" x14ac:dyDescent="0.3">
      <c r="A17" s="11" t="str">
        <f>HYPERLINK("#'Contract Master List'!A1","Go to Master List")</f>
        <v>Go to Master List</v>
      </c>
    </row>
    <row r="18" spans="1:1" x14ac:dyDescent="0.3">
      <c r="A18" s="11" t="str">
        <f>HYPERLINK("#'Renewal Tracking'!A1","Go to Renewal Tracking")</f>
        <v>Go to Renewal Tracking</v>
      </c>
    </row>
  </sheetData>
  <sheetProtection sheet="1" objects="1" scenarios="1"/>
  <mergeCells count="2">
    <mergeCell ref="A1:H1"/>
    <mergeCell ref="A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97ECB-6A11-40C8-9369-0C927ACC737E}">
  <sheetPr codeName="Sheet5">
    <tabColor rgb="FF4472C4"/>
  </sheetPr>
  <dimension ref="A1:J32"/>
  <sheetViews>
    <sheetView workbookViewId="0">
      <selection activeCell="B27" sqref="B27"/>
    </sheetView>
  </sheetViews>
  <sheetFormatPr defaultRowHeight="14.4" x14ac:dyDescent="0.3"/>
  <cols>
    <col min="1" max="10" width="18.77734375" style="2" customWidth="1"/>
    <col min="11" max="16384" width="8.88671875" style="2"/>
  </cols>
  <sheetData>
    <row r="1" spans="1:10" ht="23.4" x14ac:dyDescent="0.45">
      <c r="A1" s="1" t="s">
        <v>91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s="3" t="s">
        <v>92</v>
      </c>
      <c r="B2" s="3"/>
      <c r="C2" s="3"/>
      <c r="D2" s="3"/>
      <c r="E2" s="3"/>
      <c r="F2" s="3"/>
      <c r="G2" s="3"/>
      <c r="H2" s="3"/>
      <c r="I2" s="3"/>
      <c r="J2" s="3"/>
    </row>
    <row r="4" spans="1:10" x14ac:dyDescent="0.3">
      <c r="A4" s="14" t="s">
        <v>94</v>
      </c>
      <c r="C4" s="14" t="s">
        <v>95</v>
      </c>
      <c r="E4" s="14" t="s">
        <v>96</v>
      </c>
      <c r="G4" s="25" t="s">
        <v>97</v>
      </c>
      <c r="I4" s="10" t="s">
        <v>93</v>
      </c>
      <c r="J4" s="31">
        <v>0.73</v>
      </c>
    </row>
    <row r="5" spans="1:10" ht="23.4" x14ac:dyDescent="0.45">
      <c r="A5" s="26">
        <f>SUMIF('Contract Master List'!E:E,"CAD",'Contract Master List'!D:D)</f>
        <v>0</v>
      </c>
      <c r="C5" s="26">
        <f>SUMIF('Contract Master List'!E:E,"USD",'Contract Master List'!D:D)</f>
        <v>0</v>
      </c>
      <c r="E5" s="26">
        <f>C5+(A5*J4)</f>
        <v>0</v>
      </c>
      <c r="G5" s="27">
        <f>COUNTIF('Contract Master List'!J:J,"Active")</f>
        <v>0</v>
      </c>
    </row>
    <row r="6" spans="1:10" x14ac:dyDescent="0.3">
      <c r="I6" s="28" t="s">
        <v>98</v>
      </c>
    </row>
    <row r="7" spans="1:10" ht="23.4" x14ac:dyDescent="0.45">
      <c r="A7" s="5" t="s">
        <v>99</v>
      </c>
      <c r="I7" s="27">
        <f ca="1">COUNTIFS('Contract Master List'!Y:Y,"&lt;=90",'Contract Master List'!Y:Y,"&gt;0")</f>
        <v>0</v>
      </c>
    </row>
    <row r="8" spans="1:10" x14ac:dyDescent="0.3">
      <c r="A8" s="14" t="s">
        <v>66</v>
      </c>
      <c r="B8" s="14" t="s">
        <v>100</v>
      </c>
      <c r="C8" s="14" t="s">
        <v>71</v>
      </c>
      <c r="D8" s="14" t="s">
        <v>101</v>
      </c>
      <c r="E8" s="14" t="s">
        <v>102</v>
      </c>
      <c r="F8" s="14" t="s">
        <v>50</v>
      </c>
    </row>
    <row r="9" spans="1:10" x14ac:dyDescent="0.3">
      <c r="A9" s="29" t="s">
        <v>103</v>
      </c>
    </row>
    <row r="15" spans="1:10" ht="15.6" x14ac:dyDescent="0.3">
      <c r="A15" s="5" t="s">
        <v>104</v>
      </c>
      <c r="D15" s="5" t="s">
        <v>108</v>
      </c>
    </row>
    <row r="16" spans="1:10" x14ac:dyDescent="0.3">
      <c r="A16" s="2" t="s">
        <v>105</v>
      </c>
      <c r="B16" s="30">
        <f>SUM('Contract Master List'!R:R)</f>
        <v>0</v>
      </c>
      <c r="D16" s="2" t="s">
        <v>109</v>
      </c>
      <c r="E16" s="2">
        <f>COUNTIF('Contract Master List'!T:T,"5*")</f>
        <v>0</v>
      </c>
    </row>
    <row r="17" spans="1:5" x14ac:dyDescent="0.3">
      <c r="A17" s="2" t="s">
        <v>106</v>
      </c>
      <c r="B17" s="30">
        <f>SUM('Contract Master List'!D:D)</f>
        <v>0</v>
      </c>
      <c r="D17" s="2" t="s">
        <v>110</v>
      </c>
      <c r="E17" s="2">
        <f>COUNTIFS('Contract Master List'!T:T,"1*")</f>
        <v>0</v>
      </c>
    </row>
    <row r="18" spans="1:5" x14ac:dyDescent="0.3">
      <c r="A18" s="2" t="s">
        <v>107</v>
      </c>
      <c r="B18" s="30">
        <f>B17-B16</f>
        <v>0</v>
      </c>
    </row>
    <row r="20" spans="1:5" ht="15.6" x14ac:dyDescent="0.3">
      <c r="A20" s="5" t="s">
        <v>111</v>
      </c>
    </row>
    <row r="21" spans="1:5" x14ac:dyDescent="0.3">
      <c r="A21" s="14" t="s">
        <v>112</v>
      </c>
      <c r="B21" s="14" t="s">
        <v>113</v>
      </c>
    </row>
    <row r="22" spans="1:5" x14ac:dyDescent="0.3">
      <c r="A22" s="2" t="s">
        <v>31</v>
      </c>
      <c r="B22" s="30">
        <f>SUMIF('Contract Master List'!L:L,"Endpoint Security",'Contract Master List'!D:D)</f>
        <v>0</v>
      </c>
    </row>
    <row r="23" spans="1:5" x14ac:dyDescent="0.3">
      <c r="A23" s="2" t="s">
        <v>32</v>
      </c>
      <c r="B23" s="30">
        <f>SUMIF('Contract Master List'!L:L,"Network Security",'Contract Master List'!D:D)</f>
        <v>0</v>
      </c>
    </row>
    <row r="24" spans="1:5" x14ac:dyDescent="0.3">
      <c r="A24" s="2" t="s">
        <v>33</v>
      </c>
      <c r="B24" s="30">
        <f>SUMIF('Contract Master List'!L:L,"Cloud Security",'Contract Master List'!D:D)</f>
        <v>0</v>
      </c>
    </row>
    <row r="25" spans="1:5" x14ac:dyDescent="0.3">
      <c r="A25" s="2" t="s">
        <v>34</v>
      </c>
      <c r="B25" s="30">
        <f>SUMIF('Contract Master List'!L:L,"Identity Management",'Contract Master List'!D:D)</f>
        <v>0</v>
      </c>
    </row>
    <row r="30" spans="1:5" x14ac:dyDescent="0.3">
      <c r="A30" s="10" t="s">
        <v>114</v>
      </c>
    </row>
    <row r="31" spans="1:5" x14ac:dyDescent="0.3">
      <c r="A31" s="11" t="str">
        <f>HYPERLINK("#'Contract Master List'!A1","Go to Contract Master List")</f>
        <v>Go to Contract Master List</v>
      </c>
    </row>
    <row r="32" spans="1:5" x14ac:dyDescent="0.3">
      <c r="A32" s="11" t="str">
        <f>HYPERLINK("#'Renewal Tracking'!A1","Go to Renewal Tracking")</f>
        <v>Go to Renewal Tracking</v>
      </c>
    </row>
  </sheetData>
  <sheetProtection sheet="1" objects="1" scenarios="1"/>
  <mergeCells count="2">
    <mergeCell ref="A1:J1"/>
    <mergeCell ref="A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C1829-BED3-4DA7-B7EE-7D28239FAD54}">
  <sheetPr codeName="Sheet4">
    <tabColor rgb="FF70AD47"/>
  </sheetPr>
  <dimension ref="A1:AA100"/>
  <sheetViews>
    <sheetView workbookViewId="0">
      <selection activeCell="W5" sqref="W5"/>
    </sheetView>
  </sheetViews>
  <sheetFormatPr defaultRowHeight="14.4" x14ac:dyDescent="0.3"/>
  <cols>
    <col min="1" max="3" width="20.77734375" style="12" customWidth="1"/>
    <col min="4" max="4" width="15.77734375" style="15" customWidth="1"/>
    <col min="5" max="5" width="15.77734375" style="12" customWidth="1"/>
    <col min="6" max="8" width="15.77734375" style="16" customWidth="1"/>
    <col min="9" max="9" width="15.77734375" style="17" customWidth="1"/>
    <col min="10" max="17" width="15.77734375" style="12" customWidth="1"/>
    <col min="18" max="18" width="15.77734375" style="15" customWidth="1"/>
    <col min="19" max="19" width="15.77734375" style="18" customWidth="1"/>
    <col min="20" max="23" width="15.77734375" style="12" customWidth="1"/>
    <col min="24" max="24" width="15.77734375" style="20" customWidth="1"/>
    <col min="25" max="26" width="15.77734375" style="21" customWidth="1"/>
    <col min="27" max="27" width="15.77734375" style="2" customWidth="1"/>
    <col min="28" max="16384" width="8.88671875" style="12"/>
  </cols>
  <sheetData>
    <row r="1" spans="1:27" s="2" customFormat="1" ht="18" x14ac:dyDescent="0.35">
      <c r="A1" s="24" t="s">
        <v>65</v>
      </c>
      <c r="D1" s="18"/>
      <c r="F1" s="20"/>
      <c r="G1" s="20"/>
      <c r="H1" s="20"/>
      <c r="I1" s="21"/>
      <c r="R1" s="18"/>
      <c r="S1" s="18"/>
      <c r="X1" s="20"/>
      <c r="Y1" s="21"/>
      <c r="Z1" s="21"/>
    </row>
    <row r="2" spans="1:27" s="2" customFormat="1" x14ac:dyDescent="0.3">
      <c r="D2" s="18"/>
      <c r="F2" s="20"/>
      <c r="G2" s="20"/>
      <c r="H2" s="20"/>
      <c r="I2" s="21"/>
      <c r="R2" s="18"/>
      <c r="S2" s="18"/>
      <c r="X2" s="20"/>
      <c r="Y2" s="21"/>
      <c r="Z2" s="21"/>
    </row>
    <row r="3" spans="1:27" s="2" customFormat="1" x14ac:dyDescent="0.3">
      <c r="D3" s="18"/>
      <c r="F3" s="20"/>
      <c r="G3" s="20"/>
      <c r="H3" s="20"/>
      <c r="I3" s="21"/>
      <c r="R3" s="18"/>
      <c r="S3" s="18"/>
      <c r="X3" s="20"/>
      <c r="Y3" s="21"/>
      <c r="Z3" s="21"/>
    </row>
    <row r="4" spans="1:27" s="2" customFormat="1" x14ac:dyDescent="0.3">
      <c r="A4" s="14" t="s">
        <v>66</v>
      </c>
      <c r="B4" s="14" t="s">
        <v>67</v>
      </c>
      <c r="C4" s="14" t="s">
        <v>68</v>
      </c>
      <c r="D4" s="19" t="s">
        <v>69</v>
      </c>
      <c r="E4" s="14" t="s">
        <v>50</v>
      </c>
      <c r="F4" s="22" t="s">
        <v>70</v>
      </c>
      <c r="G4" s="22" t="s">
        <v>71</v>
      </c>
      <c r="H4" s="22" t="s">
        <v>72</v>
      </c>
      <c r="I4" s="23" t="s">
        <v>73</v>
      </c>
      <c r="J4" s="14" t="s">
        <v>74</v>
      </c>
      <c r="K4" s="14" t="s">
        <v>75</v>
      </c>
      <c r="L4" s="14" t="s">
        <v>76</v>
      </c>
      <c r="M4" s="14" t="s">
        <v>77</v>
      </c>
      <c r="N4" s="14" t="s">
        <v>47</v>
      </c>
      <c r="O4" s="14" t="s">
        <v>78</v>
      </c>
      <c r="P4" s="14" t="s">
        <v>79</v>
      </c>
      <c r="Q4" s="14" t="s">
        <v>80</v>
      </c>
      <c r="R4" s="19" t="s">
        <v>81</v>
      </c>
      <c r="S4" s="19" t="s">
        <v>82</v>
      </c>
      <c r="T4" s="14" t="s">
        <v>83</v>
      </c>
      <c r="U4" s="14" t="s">
        <v>84</v>
      </c>
      <c r="V4" s="14" t="s">
        <v>85</v>
      </c>
      <c r="W4" s="14" t="s">
        <v>86</v>
      </c>
      <c r="X4" s="22" t="s">
        <v>87</v>
      </c>
      <c r="Y4" s="23" t="s">
        <v>88</v>
      </c>
      <c r="Z4" s="23" t="s">
        <v>89</v>
      </c>
      <c r="AA4" s="14" t="s">
        <v>90</v>
      </c>
    </row>
    <row r="5" spans="1:27" x14ac:dyDescent="0.3">
      <c r="L5" s="12" t="s">
        <v>31</v>
      </c>
      <c r="M5" s="12" t="s">
        <v>41</v>
      </c>
      <c r="N5" s="12" t="s">
        <v>49</v>
      </c>
      <c r="S5" s="18" t="str">
        <f>IF(B5&lt;&gt;"",IF(AND(R5&lt;&gt;"",D5&lt;&gt;""),D5-R5,""),"")</f>
        <v/>
      </c>
      <c r="X5" s="20" t="str">
        <f ca="1">IF(B5&lt;&gt;"",TODAY(),"")</f>
        <v/>
      </c>
      <c r="Y5" s="21" t="str">
        <f ca="1">IF(B5&lt;&gt;"",IF(G5&lt;&gt;"",G5-TODAY(),""),"")</f>
        <v/>
      </c>
      <c r="Z5" s="21" t="str">
        <f ca="1">IF(B5&lt;&gt;"",IF(AND(H5&lt;&gt;"",I5&lt;&gt;""),H5-I5-TODAY(),""),"")</f>
        <v/>
      </c>
      <c r="AA5" s="2" t="str">
        <f>IF(B5&lt;&gt;"",IF(Y5&lt;=30,"URGENT",IF(Y5&lt;=60,"WARNING",IF(Y5&lt;=90,"WATCH","OK"))),"")</f>
        <v/>
      </c>
    </row>
    <row r="6" spans="1:27" x14ac:dyDescent="0.3">
      <c r="S6" s="18" t="str">
        <f t="shared" ref="S6:S69" si="0">IF(B6&lt;&gt;"",IF(AND(R6&lt;&gt;"",D6&lt;&gt;""),D6-R6,""),"")</f>
        <v/>
      </c>
      <c r="X6" s="20" t="str">
        <f t="shared" ref="X6:X69" ca="1" si="1">IF(B6&lt;&gt;"",TODAY(),"")</f>
        <v/>
      </c>
      <c r="Y6" s="21" t="str">
        <f t="shared" ref="Y6:Y69" ca="1" si="2">IF(B6&lt;&gt;"",IF(G6&lt;&gt;"",G6-TODAY(),""),"")</f>
        <v/>
      </c>
      <c r="Z6" s="21" t="str">
        <f t="shared" ref="Z6:Z69" ca="1" si="3">IF(B6&lt;&gt;"",IF(AND(H6&lt;&gt;"",I6&lt;&gt;""),H6-I6-TODAY(),""),"")</f>
        <v/>
      </c>
      <c r="AA6" s="2" t="str">
        <f t="shared" ref="AA6:AA69" si="4">IF(B6&lt;&gt;"",IF(Y6&lt;=30,"URGENT",IF(Y6&lt;=60,"WARNING",IF(Y6&lt;=90,"WATCH","OK"))),"")</f>
        <v/>
      </c>
    </row>
    <row r="7" spans="1:27" x14ac:dyDescent="0.3">
      <c r="S7" s="18" t="str">
        <f t="shared" si="0"/>
        <v/>
      </c>
      <c r="X7" s="20" t="str">
        <f t="shared" ca="1" si="1"/>
        <v/>
      </c>
      <c r="Y7" s="21" t="str">
        <f t="shared" ca="1" si="2"/>
        <v/>
      </c>
      <c r="Z7" s="21" t="str">
        <f t="shared" ca="1" si="3"/>
        <v/>
      </c>
      <c r="AA7" s="2" t="str">
        <f t="shared" si="4"/>
        <v/>
      </c>
    </row>
    <row r="8" spans="1:27" x14ac:dyDescent="0.3">
      <c r="S8" s="18" t="str">
        <f t="shared" si="0"/>
        <v/>
      </c>
      <c r="X8" s="20" t="str">
        <f t="shared" ca="1" si="1"/>
        <v/>
      </c>
      <c r="Y8" s="21" t="str">
        <f t="shared" ca="1" si="2"/>
        <v/>
      </c>
      <c r="Z8" s="21" t="str">
        <f t="shared" ca="1" si="3"/>
        <v/>
      </c>
      <c r="AA8" s="2" t="str">
        <f t="shared" si="4"/>
        <v/>
      </c>
    </row>
    <row r="9" spans="1:27" x14ac:dyDescent="0.3">
      <c r="S9" s="18" t="str">
        <f t="shared" si="0"/>
        <v/>
      </c>
      <c r="X9" s="20" t="str">
        <f t="shared" ca="1" si="1"/>
        <v/>
      </c>
      <c r="Y9" s="21" t="str">
        <f t="shared" ca="1" si="2"/>
        <v/>
      </c>
      <c r="Z9" s="21" t="str">
        <f t="shared" ca="1" si="3"/>
        <v/>
      </c>
      <c r="AA9" s="2" t="str">
        <f t="shared" si="4"/>
        <v/>
      </c>
    </row>
    <row r="10" spans="1:27" x14ac:dyDescent="0.3">
      <c r="S10" s="18" t="str">
        <f t="shared" si="0"/>
        <v/>
      </c>
      <c r="X10" s="20" t="str">
        <f t="shared" ca="1" si="1"/>
        <v/>
      </c>
      <c r="Y10" s="21" t="str">
        <f t="shared" ca="1" si="2"/>
        <v/>
      </c>
      <c r="Z10" s="21" t="str">
        <f t="shared" ca="1" si="3"/>
        <v/>
      </c>
      <c r="AA10" s="2" t="str">
        <f t="shared" si="4"/>
        <v/>
      </c>
    </row>
    <row r="11" spans="1:27" x14ac:dyDescent="0.3">
      <c r="S11" s="18" t="str">
        <f t="shared" si="0"/>
        <v/>
      </c>
      <c r="X11" s="20" t="str">
        <f t="shared" ca="1" si="1"/>
        <v/>
      </c>
      <c r="Y11" s="21" t="str">
        <f t="shared" ca="1" si="2"/>
        <v/>
      </c>
      <c r="Z11" s="21" t="str">
        <f t="shared" ca="1" si="3"/>
        <v/>
      </c>
      <c r="AA11" s="2" t="str">
        <f t="shared" si="4"/>
        <v/>
      </c>
    </row>
    <row r="12" spans="1:27" x14ac:dyDescent="0.3">
      <c r="S12" s="18" t="str">
        <f t="shared" si="0"/>
        <v/>
      </c>
      <c r="X12" s="20" t="str">
        <f t="shared" ca="1" si="1"/>
        <v/>
      </c>
      <c r="Y12" s="21" t="str">
        <f t="shared" ca="1" si="2"/>
        <v/>
      </c>
      <c r="Z12" s="21" t="str">
        <f t="shared" ca="1" si="3"/>
        <v/>
      </c>
      <c r="AA12" s="2" t="str">
        <f t="shared" si="4"/>
        <v/>
      </c>
    </row>
    <row r="13" spans="1:27" x14ac:dyDescent="0.3">
      <c r="S13" s="18" t="str">
        <f t="shared" si="0"/>
        <v/>
      </c>
      <c r="X13" s="20" t="str">
        <f t="shared" ca="1" si="1"/>
        <v/>
      </c>
      <c r="Y13" s="21" t="str">
        <f t="shared" ca="1" si="2"/>
        <v/>
      </c>
      <c r="Z13" s="21" t="str">
        <f t="shared" ca="1" si="3"/>
        <v/>
      </c>
      <c r="AA13" s="2" t="str">
        <f t="shared" si="4"/>
        <v/>
      </c>
    </row>
    <row r="14" spans="1:27" x14ac:dyDescent="0.3">
      <c r="S14" s="18" t="str">
        <f t="shared" si="0"/>
        <v/>
      </c>
      <c r="X14" s="20" t="str">
        <f t="shared" ca="1" si="1"/>
        <v/>
      </c>
      <c r="Y14" s="21" t="str">
        <f t="shared" ca="1" si="2"/>
        <v/>
      </c>
      <c r="Z14" s="21" t="str">
        <f t="shared" ca="1" si="3"/>
        <v/>
      </c>
      <c r="AA14" s="2" t="str">
        <f t="shared" si="4"/>
        <v/>
      </c>
    </row>
    <row r="15" spans="1:27" x14ac:dyDescent="0.3">
      <c r="S15" s="18" t="str">
        <f t="shared" si="0"/>
        <v/>
      </c>
      <c r="X15" s="20" t="str">
        <f t="shared" ca="1" si="1"/>
        <v/>
      </c>
      <c r="Y15" s="21" t="str">
        <f t="shared" ca="1" si="2"/>
        <v/>
      </c>
      <c r="Z15" s="21" t="str">
        <f t="shared" ca="1" si="3"/>
        <v/>
      </c>
      <c r="AA15" s="2" t="str">
        <f t="shared" si="4"/>
        <v/>
      </c>
    </row>
    <row r="16" spans="1:27" x14ac:dyDescent="0.3">
      <c r="S16" s="18" t="str">
        <f t="shared" si="0"/>
        <v/>
      </c>
      <c r="X16" s="20" t="str">
        <f t="shared" ca="1" si="1"/>
        <v/>
      </c>
      <c r="Y16" s="21" t="str">
        <f t="shared" ca="1" si="2"/>
        <v/>
      </c>
      <c r="Z16" s="21" t="str">
        <f t="shared" ca="1" si="3"/>
        <v/>
      </c>
      <c r="AA16" s="2" t="str">
        <f t="shared" si="4"/>
        <v/>
      </c>
    </row>
    <row r="17" spans="19:27" x14ac:dyDescent="0.3">
      <c r="S17" s="18" t="str">
        <f t="shared" si="0"/>
        <v/>
      </c>
      <c r="X17" s="20" t="str">
        <f t="shared" ca="1" si="1"/>
        <v/>
      </c>
      <c r="Y17" s="21" t="str">
        <f t="shared" ca="1" si="2"/>
        <v/>
      </c>
      <c r="Z17" s="21" t="str">
        <f t="shared" ca="1" si="3"/>
        <v/>
      </c>
      <c r="AA17" s="2" t="str">
        <f t="shared" si="4"/>
        <v/>
      </c>
    </row>
    <row r="18" spans="19:27" x14ac:dyDescent="0.3">
      <c r="S18" s="18" t="str">
        <f t="shared" si="0"/>
        <v/>
      </c>
      <c r="X18" s="20" t="str">
        <f t="shared" ca="1" si="1"/>
        <v/>
      </c>
      <c r="Y18" s="21" t="str">
        <f t="shared" ca="1" si="2"/>
        <v/>
      </c>
      <c r="Z18" s="21" t="str">
        <f t="shared" ca="1" si="3"/>
        <v/>
      </c>
      <c r="AA18" s="2" t="str">
        <f t="shared" si="4"/>
        <v/>
      </c>
    </row>
    <row r="19" spans="19:27" x14ac:dyDescent="0.3">
      <c r="S19" s="18" t="str">
        <f t="shared" si="0"/>
        <v/>
      </c>
      <c r="X19" s="20" t="str">
        <f t="shared" ca="1" si="1"/>
        <v/>
      </c>
      <c r="Y19" s="21" t="str">
        <f t="shared" ca="1" si="2"/>
        <v/>
      </c>
      <c r="Z19" s="21" t="str">
        <f t="shared" ca="1" si="3"/>
        <v/>
      </c>
      <c r="AA19" s="2" t="str">
        <f t="shared" si="4"/>
        <v/>
      </c>
    </row>
    <row r="20" spans="19:27" x14ac:dyDescent="0.3">
      <c r="S20" s="18" t="str">
        <f t="shared" si="0"/>
        <v/>
      </c>
      <c r="X20" s="20" t="str">
        <f t="shared" ca="1" si="1"/>
        <v/>
      </c>
      <c r="Y20" s="21" t="str">
        <f t="shared" ca="1" si="2"/>
        <v/>
      </c>
      <c r="Z20" s="21" t="str">
        <f t="shared" ca="1" si="3"/>
        <v/>
      </c>
      <c r="AA20" s="2" t="str">
        <f t="shared" si="4"/>
        <v/>
      </c>
    </row>
    <row r="21" spans="19:27" x14ac:dyDescent="0.3">
      <c r="S21" s="18" t="str">
        <f t="shared" si="0"/>
        <v/>
      </c>
      <c r="X21" s="20" t="str">
        <f t="shared" ca="1" si="1"/>
        <v/>
      </c>
      <c r="Y21" s="21" t="str">
        <f t="shared" ca="1" si="2"/>
        <v/>
      </c>
      <c r="Z21" s="21" t="str">
        <f t="shared" ca="1" si="3"/>
        <v/>
      </c>
      <c r="AA21" s="2" t="str">
        <f t="shared" si="4"/>
        <v/>
      </c>
    </row>
    <row r="22" spans="19:27" x14ac:dyDescent="0.3">
      <c r="S22" s="18" t="str">
        <f t="shared" si="0"/>
        <v/>
      </c>
      <c r="X22" s="20" t="str">
        <f t="shared" ca="1" si="1"/>
        <v/>
      </c>
      <c r="Y22" s="21" t="str">
        <f t="shared" ca="1" si="2"/>
        <v/>
      </c>
      <c r="Z22" s="21" t="str">
        <f t="shared" ca="1" si="3"/>
        <v/>
      </c>
      <c r="AA22" s="2" t="str">
        <f t="shared" si="4"/>
        <v/>
      </c>
    </row>
    <row r="23" spans="19:27" x14ac:dyDescent="0.3">
      <c r="S23" s="18" t="str">
        <f t="shared" si="0"/>
        <v/>
      </c>
      <c r="X23" s="20" t="str">
        <f t="shared" ca="1" si="1"/>
        <v/>
      </c>
      <c r="Y23" s="21" t="str">
        <f t="shared" ca="1" si="2"/>
        <v/>
      </c>
      <c r="Z23" s="21" t="str">
        <f t="shared" ca="1" si="3"/>
        <v/>
      </c>
      <c r="AA23" s="2" t="str">
        <f t="shared" si="4"/>
        <v/>
      </c>
    </row>
    <row r="24" spans="19:27" x14ac:dyDescent="0.3">
      <c r="S24" s="18" t="str">
        <f t="shared" si="0"/>
        <v/>
      </c>
      <c r="X24" s="20" t="str">
        <f t="shared" ca="1" si="1"/>
        <v/>
      </c>
      <c r="Y24" s="21" t="str">
        <f t="shared" ca="1" si="2"/>
        <v/>
      </c>
      <c r="Z24" s="21" t="str">
        <f t="shared" ca="1" si="3"/>
        <v/>
      </c>
      <c r="AA24" s="2" t="str">
        <f t="shared" si="4"/>
        <v/>
      </c>
    </row>
    <row r="25" spans="19:27" x14ac:dyDescent="0.3">
      <c r="S25" s="18" t="str">
        <f t="shared" si="0"/>
        <v/>
      </c>
      <c r="X25" s="20" t="str">
        <f t="shared" ca="1" si="1"/>
        <v/>
      </c>
      <c r="Y25" s="21" t="str">
        <f t="shared" ca="1" si="2"/>
        <v/>
      </c>
      <c r="Z25" s="21" t="str">
        <f t="shared" ca="1" si="3"/>
        <v/>
      </c>
      <c r="AA25" s="2" t="str">
        <f t="shared" si="4"/>
        <v/>
      </c>
    </row>
    <row r="26" spans="19:27" x14ac:dyDescent="0.3">
      <c r="S26" s="18" t="str">
        <f t="shared" si="0"/>
        <v/>
      </c>
      <c r="X26" s="20" t="str">
        <f t="shared" ca="1" si="1"/>
        <v/>
      </c>
      <c r="Y26" s="21" t="str">
        <f t="shared" ca="1" si="2"/>
        <v/>
      </c>
      <c r="Z26" s="21" t="str">
        <f t="shared" ca="1" si="3"/>
        <v/>
      </c>
      <c r="AA26" s="2" t="str">
        <f t="shared" si="4"/>
        <v/>
      </c>
    </row>
    <row r="27" spans="19:27" x14ac:dyDescent="0.3">
      <c r="S27" s="18" t="str">
        <f t="shared" si="0"/>
        <v/>
      </c>
      <c r="X27" s="20" t="str">
        <f t="shared" ca="1" si="1"/>
        <v/>
      </c>
      <c r="Y27" s="21" t="str">
        <f t="shared" ca="1" si="2"/>
        <v/>
      </c>
      <c r="Z27" s="21" t="str">
        <f t="shared" ca="1" si="3"/>
        <v/>
      </c>
      <c r="AA27" s="2" t="str">
        <f t="shared" si="4"/>
        <v/>
      </c>
    </row>
    <row r="28" spans="19:27" x14ac:dyDescent="0.3">
      <c r="S28" s="18" t="str">
        <f t="shared" si="0"/>
        <v/>
      </c>
      <c r="X28" s="20" t="str">
        <f t="shared" ca="1" si="1"/>
        <v/>
      </c>
      <c r="Y28" s="21" t="str">
        <f t="shared" ca="1" si="2"/>
        <v/>
      </c>
      <c r="Z28" s="21" t="str">
        <f t="shared" ca="1" si="3"/>
        <v/>
      </c>
      <c r="AA28" s="2" t="str">
        <f t="shared" si="4"/>
        <v/>
      </c>
    </row>
    <row r="29" spans="19:27" x14ac:dyDescent="0.3">
      <c r="S29" s="18" t="str">
        <f t="shared" si="0"/>
        <v/>
      </c>
      <c r="X29" s="20" t="str">
        <f t="shared" ca="1" si="1"/>
        <v/>
      </c>
      <c r="Y29" s="21" t="str">
        <f t="shared" ca="1" si="2"/>
        <v/>
      </c>
      <c r="Z29" s="21" t="str">
        <f t="shared" ca="1" si="3"/>
        <v/>
      </c>
      <c r="AA29" s="2" t="str">
        <f t="shared" si="4"/>
        <v/>
      </c>
    </row>
    <row r="30" spans="19:27" x14ac:dyDescent="0.3">
      <c r="S30" s="18" t="str">
        <f t="shared" si="0"/>
        <v/>
      </c>
      <c r="X30" s="20" t="str">
        <f t="shared" ca="1" si="1"/>
        <v/>
      </c>
      <c r="Y30" s="21" t="str">
        <f t="shared" ca="1" si="2"/>
        <v/>
      </c>
      <c r="Z30" s="21" t="str">
        <f t="shared" ca="1" si="3"/>
        <v/>
      </c>
      <c r="AA30" s="2" t="str">
        <f t="shared" si="4"/>
        <v/>
      </c>
    </row>
    <row r="31" spans="19:27" x14ac:dyDescent="0.3">
      <c r="S31" s="18" t="str">
        <f t="shared" si="0"/>
        <v/>
      </c>
      <c r="X31" s="20" t="str">
        <f t="shared" ca="1" si="1"/>
        <v/>
      </c>
      <c r="Y31" s="21" t="str">
        <f t="shared" ca="1" si="2"/>
        <v/>
      </c>
      <c r="Z31" s="21" t="str">
        <f t="shared" ca="1" si="3"/>
        <v/>
      </c>
      <c r="AA31" s="2" t="str">
        <f t="shared" si="4"/>
        <v/>
      </c>
    </row>
    <row r="32" spans="19:27" x14ac:dyDescent="0.3">
      <c r="S32" s="18" t="str">
        <f t="shared" si="0"/>
        <v/>
      </c>
      <c r="X32" s="20" t="str">
        <f t="shared" ca="1" si="1"/>
        <v/>
      </c>
      <c r="Y32" s="21" t="str">
        <f t="shared" ca="1" si="2"/>
        <v/>
      </c>
      <c r="Z32" s="21" t="str">
        <f t="shared" ca="1" si="3"/>
        <v/>
      </c>
      <c r="AA32" s="2" t="str">
        <f t="shared" si="4"/>
        <v/>
      </c>
    </row>
    <row r="33" spans="19:27" x14ac:dyDescent="0.3">
      <c r="S33" s="18" t="str">
        <f t="shared" si="0"/>
        <v/>
      </c>
      <c r="X33" s="20" t="str">
        <f t="shared" ca="1" si="1"/>
        <v/>
      </c>
      <c r="Y33" s="21" t="str">
        <f t="shared" ca="1" si="2"/>
        <v/>
      </c>
      <c r="Z33" s="21" t="str">
        <f t="shared" ca="1" si="3"/>
        <v/>
      </c>
      <c r="AA33" s="2" t="str">
        <f t="shared" si="4"/>
        <v/>
      </c>
    </row>
    <row r="34" spans="19:27" x14ac:dyDescent="0.3">
      <c r="S34" s="18" t="str">
        <f t="shared" si="0"/>
        <v/>
      </c>
      <c r="X34" s="20" t="str">
        <f t="shared" ca="1" si="1"/>
        <v/>
      </c>
      <c r="Y34" s="21" t="str">
        <f t="shared" ca="1" si="2"/>
        <v/>
      </c>
      <c r="Z34" s="21" t="str">
        <f t="shared" ca="1" si="3"/>
        <v/>
      </c>
      <c r="AA34" s="2" t="str">
        <f t="shared" si="4"/>
        <v/>
      </c>
    </row>
    <row r="35" spans="19:27" x14ac:dyDescent="0.3">
      <c r="S35" s="18" t="str">
        <f t="shared" si="0"/>
        <v/>
      </c>
      <c r="X35" s="20" t="str">
        <f t="shared" ca="1" si="1"/>
        <v/>
      </c>
      <c r="Y35" s="21" t="str">
        <f t="shared" ca="1" si="2"/>
        <v/>
      </c>
      <c r="Z35" s="21" t="str">
        <f t="shared" ca="1" si="3"/>
        <v/>
      </c>
      <c r="AA35" s="2" t="str">
        <f t="shared" si="4"/>
        <v/>
      </c>
    </row>
    <row r="36" spans="19:27" x14ac:dyDescent="0.3">
      <c r="S36" s="18" t="str">
        <f t="shared" si="0"/>
        <v/>
      </c>
      <c r="X36" s="20" t="str">
        <f t="shared" ca="1" si="1"/>
        <v/>
      </c>
      <c r="Y36" s="21" t="str">
        <f t="shared" ca="1" si="2"/>
        <v/>
      </c>
      <c r="Z36" s="21" t="str">
        <f t="shared" ca="1" si="3"/>
        <v/>
      </c>
      <c r="AA36" s="2" t="str">
        <f t="shared" si="4"/>
        <v/>
      </c>
    </row>
    <row r="37" spans="19:27" x14ac:dyDescent="0.3">
      <c r="S37" s="18" t="str">
        <f t="shared" si="0"/>
        <v/>
      </c>
      <c r="X37" s="20" t="str">
        <f t="shared" ca="1" si="1"/>
        <v/>
      </c>
      <c r="Y37" s="21" t="str">
        <f t="shared" ca="1" si="2"/>
        <v/>
      </c>
      <c r="Z37" s="21" t="str">
        <f t="shared" ca="1" si="3"/>
        <v/>
      </c>
      <c r="AA37" s="2" t="str">
        <f t="shared" si="4"/>
        <v/>
      </c>
    </row>
    <row r="38" spans="19:27" x14ac:dyDescent="0.3">
      <c r="S38" s="18" t="str">
        <f t="shared" si="0"/>
        <v/>
      </c>
      <c r="X38" s="20" t="str">
        <f t="shared" ca="1" si="1"/>
        <v/>
      </c>
      <c r="Y38" s="21" t="str">
        <f t="shared" ca="1" si="2"/>
        <v/>
      </c>
      <c r="Z38" s="21" t="str">
        <f t="shared" ca="1" si="3"/>
        <v/>
      </c>
      <c r="AA38" s="2" t="str">
        <f t="shared" si="4"/>
        <v/>
      </c>
    </row>
    <row r="39" spans="19:27" x14ac:dyDescent="0.3">
      <c r="S39" s="18" t="str">
        <f t="shared" si="0"/>
        <v/>
      </c>
      <c r="X39" s="20" t="str">
        <f t="shared" ca="1" si="1"/>
        <v/>
      </c>
      <c r="Y39" s="21" t="str">
        <f t="shared" ca="1" si="2"/>
        <v/>
      </c>
      <c r="Z39" s="21" t="str">
        <f t="shared" ca="1" si="3"/>
        <v/>
      </c>
      <c r="AA39" s="2" t="str">
        <f t="shared" si="4"/>
        <v/>
      </c>
    </row>
    <row r="40" spans="19:27" x14ac:dyDescent="0.3">
      <c r="S40" s="18" t="str">
        <f t="shared" si="0"/>
        <v/>
      </c>
      <c r="X40" s="20" t="str">
        <f t="shared" ca="1" si="1"/>
        <v/>
      </c>
      <c r="Y40" s="21" t="str">
        <f t="shared" ca="1" si="2"/>
        <v/>
      </c>
      <c r="Z40" s="21" t="str">
        <f t="shared" ca="1" si="3"/>
        <v/>
      </c>
      <c r="AA40" s="2" t="str">
        <f t="shared" si="4"/>
        <v/>
      </c>
    </row>
    <row r="41" spans="19:27" x14ac:dyDescent="0.3">
      <c r="S41" s="18" t="str">
        <f t="shared" si="0"/>
        <v/>
      </c>
      <c r="X41" s="20" t="str">
        <f t="shared" ca="1" si="1"/>
        <v/>
      </c>
      <c r="Y41" s="21" t="str">
        <f t="shared" ca="1" si="2"/>
        <v/>
      </c>
      <c r="Z41" s="21" t="str">
        <f t="shared" ca="1" si="3"/>
        <v/>
      </c>
      <c r="AA41" s="2" t="str">
        <f t="shared" si="4"/>
        <v/>
      </c>
    </row>
    <row r="42" spans="19:27" x14ac:dyDescent="0.3">
      <c r="S42" s="18" t="str">
        <f t="shared" si="0"/>
        <v/>
      </c>
      <c r="X42" s="20" t="str">
        <f t="shared" ca="1" si="1"/>
        <v/>
      </c>
      <c r="Y42" s="21" t="str">
        <f t="shared" ca="1" si="2"/>
        <v/>
      </c>
      <c r="Z42" s="21" t="str">
        <f t="shared" ca="1" si="3"/>
        <v/>
      </c>
      <c r="AA42" s="2" t="str">
        <f t="shared" si="4"/>
        <v/>
      </c>
    </row>
    <row r="43" spans="19:27" x14ac:dyDescent="0.3">
      <c r="S43" s="18" t="str">
        <f t="shared" si="0"/>
        <v/>
      </c>
      <c r="X43" s="20" t="str">
        <f t="shared" ca="1" si="1"/>
        <v/>
      </c>
      <c r="Y43" s="21" t="str">
        <f t="shared" ca="1" si="2"/>
        <v/>
      </c>
      <c r="Z43" s="21" t="str">
        <f t="shared" ca="1" si="3"/>
        <v/>
      </c>
      <c r="AA43" s="2" t="str">
        <f t="shared" si="4"/>
        <v/>
      </c>
    </row>
    <row r="44" spans="19:27" x14ac:dyDescent="0.3">
      <c r="S44" s="18" t="str">
        <f t="shared" si="0"/>
        <v/>
      </c>
      <c r="X44" s="20" t="str">
        <f t="shared" ca="1" si="1"/>
        <v/>
      </c>
      <c r="Y44" s="21" t="str">
        <f t="shared" ca="1" si="2"/>
        <v/>
      </c>
      <c r="Z44" s="21" t="str">
        <f t="shared" ca="1" si="3"/>
        <v/>
      </c>
      <c r="AA44" s="2" t="str">
        <f t="shared" si="4"/>
        <v/>
      </c>
    </row>
    <row r="45" spans="19:27" x14ac:dyDescent="0.3">
      <c r="S45" s="18" t="str">
        <f t="shared" si="0"/>
        <v/>
      </c>
      <c r="X45" s="20" t="str">
        <f t="shared" ca="1" si="1"/>
        <v/>
      </c>
      <c r="Y45" s="21" t="str">
        <f t="shared" ca="1" si="2"/>
        <v/>
      </c>
      <c r="Z45" s="21" t="str">
        <f t="shared" ca="1" si="3"/>
        <v/>
      </c>
      <c r="AA45" s="2" t="str">
        <f t="shared" si="4"/>
        <v/>
      </c>
    </row>
    <row r="46" spans="19:27" x14ac:dyDescent="0.3">
      <c r="S46" s="18" t="str">
        <f t="shared" si="0"/>
        <v/>
      </c>
      <c r="X46" s="20" t="str">
        <f t="shared" ca="1" si="1"/>
        <v/>
      </c>
      <c r="Y46" s="21" t="str">
        <f t="shared" ca="1" si="2"/>
        <v/>
      </c>
      <c r="Z46" s="21" t="str">
        <f t="shared" ca="1" si="3"/>
        <v/>
      </c>
      <c r="AA46" s="2" t="str">
        <f t="shared" si="4"/>
        <v/>
      </c>
    </row>
    <row r="47" spans="19:27" x14ac:dyDescent="0.3">
      <c r="S47" s="18" t="str">
        <f t="shared" si="0"/>
        <v/>
      </c>
      <c r="X47" s="20" t="str">
        <f t="shared" ca="1" si="1"/>
        <v/>
      </c>
      <c r="Y47" s="21" t="str">
        <f t="shared" ca="1" si="2"/>
        <v/>
      </c>
      <c r="Z47" s="21" t="str">
        <f t="shared" ca="1" si="3"/>
        <v/>
      </c>
      <c r="AA47" s="2" t="str">
        <f t="shared" si="4"/>
        <v/>
      </c>
    </row>
    <row r="48" spans="19:27" x14ac:dyDescent="0.3">
      <c r="S48" s="18" t="str">
        <f t="shared" si="0"/>
        <v/>
      </c>
      <c r="X48" s="20" t="str">
        <f t="shared" ca="1" si="1"/>
        <v/>
      </c>
      <c r="Y48" s="21" t="str">
        <f t="shared" ca="1" si="2"/>
        <v/>
      </c>
      <c r="Z48" s="21" t="str">
        <f t="shared" ca="1" si="3"/>
        <v/>
      </c>
      <c r="AA48" s="2" t="str">
        <f t="shared" si="4"/>
        <v/>
      </c>
    </row>
    <row r="49" spans="19:27" x14ac:dyDescent="0.3">
      <c r="S49" s="18" t="str">
        <f t="shared" si="0"/>
        <v/>
      </c>
      <c r="X49" s="20" t="str">
        <f t="shared" ca="1" si="1"/>
        <v/>
      </c>
      <c r="Y49" s="21" t="str">
        <f t="shared" ca="1" si="2"/>
        <v/>
      </c>
      <c r="Z49" s="21" t="str">
        <f t="shared" ca="1" si="3"/>
        <v/>
      </c>
      <c r="AA49" s="2" t="str">
        <f t="shared" si="4"/>
        <v/>
      </c>
    </row>
    <row r="50" spans="19:27" x14ac:dyDescent="0.3">
      <c r="S50" s="18" t="str">
        <f t="shared" si="0"/>
        <v/>
      </c>
      <c r="X50" s="20" t="str">
        <f t="shared" ca="1" si="1"/>
        <v/>
      </c>
      <c r="Y50" s="21" t="str">
        <f t="shared" ca="1" si="2"/>
        <v/>
      </c>
      <c r="Z50" s="21" t="str">
        <f t="shared" ca="1" si="3"/>
        <v/>
      </c>
      <c r="AA50" s="2" t="str">
        <f t="shared" si="4"/>
        <v/>
      </c>
    </row>
    <row r="51" spans="19:27" x14ac:dyDescent="0.3">
      <c r="S51" s="18" t="str">
        <f t="shared" si="0"/>
        <v/>
      </c>
      <c r="X51" s="20" t="str">
        <f t="shared" ca="1" si="1"/>
        <v/>
      </c>
      <c r="Y51" s="21" t="str">
        <f t="shared" ca="1" si="2"/>
        <v/>
      </c>
      <c r="Z51" s="21" t="str">
        <f t="shared" ca="1" si="3"/>
        <v/>
      </c>
      <c r="AA51" s="2" t="str">
        <f t="shared" si="4"/>
        <v/>
      </c>
    </row>
    <row r="52" spans="19:27" x14ac:dyDescent="0.3">
      <c r="S52" s="18" t="str">
        <f t="shared" si="0"/>
        <v/>
      </c>
      <c r="X52" s="20" t="str">
        <f t="shared" ca="1" si="1"/>
        <v/>
      </c>
      <c r="Y52" s="21" t="str">
        <f t="shared" ca="1" si="2"/>
        <v/>
      </c>
      <c r="Z52" s="21" t="str">
        <f t="shared" ca="1" si="3"/>
        <v/>
      </c>
      <c r="AA52" s="2" t="str">
        <f t="shared" si="4"/>
        <v/>
      </c>
    </row>
    <row r="53" spans="19:27" x14ac:dyDescent="0.3">
      <c r="S53" s="18" t="str">
        <f t="shared" si="0"/>
        <v/>
      </c>
      <c r="X53" s="20" t="str">
        <f t="shared" ca="1" si="1"/>
        <v/>
      </c>
      <c r="Y53" s="21" t="str">
        <f t="shared" ca="1" si="2"/>
        <v/>
      </c>
      <c r="Z53" s="21" t="str">
        <f t="shared" ca="1" si="3"/>
        <v/>
      </c>
      <c r="AA53" s="2" t="str">
        <f t="shared" si="4"/>
        <v/>
      </c>
    </row>
    <row r="54" spans="19:27" x14ac:dyDescent="0.3">
      <c r="S54" s="18" t="str">
        <f t="shared" si="0"/>
        <v/>
      </c>
      <c r="X54" s="20" t="str">
        <f t="shared" ca="1" si="1"/>
        <v/>
      </c>
      <c r="Y54" s="21" t="str">
        <f t="shared" ca="1" si="2"/>
        <v/>
      </c>
      <c r="Z54" s="21" t="str">
        <f t="shared" ca="1" si="3"/>
        <v/>
      </c>
      <c r="AA54" s="2" t="str">
        <f t="shared" si="4"/>
        <v/>
      </c>
    </row>
    <row r="55" spans="19:27" x14ac:dyDescent="0.3">
      <c r="S55" s="18" t="str">
        <f t="shared" si="0"/>
        <v/>
      </c>
      <c r="X55" s="20" t="str">
        <f t="shared" ca="1" si="1"/>
        <v/>
      </c>
      <c r="Y55" s="21" t="str">
        <f t="shared" ca="1" si="2"/>
        <v/>
      </c>
      <c r="Z55" s="21" t="str">
        <f t="shared" ca="1" si="3"/>
        <v/>
      </c>
      <c r="AA55" s="2" t="str">
        <f t="shared" si="4"/>
        <v/>
      </c>
    </row>
    <row r="56" spans="19:27" x14ac:dyDescent="0.3">
      <c r="S56" s="18" t="str">
        <f t="shared" si="0"/>
        <v/>
      </c>
      <c r="X56" s="20" t="str">
        <f t="shared" ca="1" si="1"/>
        <v/>
      </c>
      <c r="Y56" s="21" t="str">
        <f t="shared" ca="1" si="2"/>
        <v/>
      </c>
      <c r="Z56" s="21" t="str">
        <f t="shared" ca="1" si="3"/>
        <v/>
      </c>
      <c r="AA56" s="2" t="str">
        <f t="shared" si="4"/>
        <v/>
      </c>
    </row>
    <row r="57" spans="19:27" x14ac:dyDescent="0.3">
      <c r="S57" s="18" t="str">
        <f t="shared" si="0"/>
        <v/>
      </c>
      <c r="X57" s="20" t="str">
        <f t="shared" ca="1" si="1"/>
        <v/>
      </c>
      <c r="Y57" s="21" t="str">
        <f t="shared" ca="1" si="2"/>
        <v/>
      </c>
      <c r="Z57" s="21" t="str">
        <f t="shared" ca="1" si="3"/>
        <v/>
      </c>
      <c r="AA57" s="2" t="str">
        <f t="shared" si="4"/>
        <v/>
      </c>
    </row>
    <row r="58" spans="19:27" x14ac:dyDescent="0.3">
      <c r="S58" s="18" t="str">
        <f t="shared" si="0"/>
        <v/>
      </c>
      <c r="X58" s="20" t="str">
        <f t="shared" ca="1" si="1"/>
        <v/>
      </c>
      <c r="Y58" s="21" t="str">
        <f t="shared" ca="1" si="2"/>
        <v/>
      </c>
      <c r="Z58" s="21" t="str">
        <f t="shared" ca="1" si="3"/>
        <v/>
      </c>
      <c r="AA58" s="2" t="str">
        <f t="shared" si="4"/>
        <v/>
      </c>
    </row>
    <row r="59" spans="19:27" x14ac:dyDescent="0.3">
      <c r="S59" s="18" t="str">
        <f t="shared" si="0"/>
        <v/>
      </c>
      <c r="X59" s="20" t="str">
        <f t="shared" ca="1" si="1"/>
        <v/>
      </c>
      <c r="Y59" s="21" t="str">
        <f t="shared" ca="1" si="2"/>
        <v/>
      </c>
      <c r="Z59" s="21" t="str">
        <f t="shared" ca="1" si="3"/>
        <v/>
      </c>
      <c r="AA59" s="2" t="str">
        <f t="shared" si="4"/>
        <v/>
      </c>
    </row>
    <row r="60" spans="19:27" x14ac:dyDescent="0.3">
      <c r="S60" s="18" t="str">
        <f t="shared" si="0"/>
        <v/>
      </c>
      <c r="X60" s="20" t="str">
        <f t="shared" ca="1" si="1"/>
        <v/>
      </c>
      <c r="Y60" s="21" t="str">
        <f t="shared" ca="1" si="2"/>
        <v/>
      </c>
      <c r="Z60" s="21" t="str">
        <f t="shared" ca="1" si="3"/>
        <v/>
      </c>
      <c r="AA60" s="2" t="str">
        <f t="shared" si="4"/>
        <v/>
      </c>
    </row>
    <row r="61" spans="19:27" x14ac:dyDescent="0.3">
      <c r="S61" s="18" t="str">
        <f t="shared" si="0"/>
        <v/>
      </c>
      <c r="X61" s="20" t="str">
        <f t="shared" ca="1" si="1"/>
        <v/>
      </c>
      <c r="Y61" s="21" t="str">
        <f t="shared" ca="1" si="2"/>
        <v/>
      </c>
      <c r="Z61" s="21" t="str">
        <f t="shared" ca="1" si="3"/>
        <v/>
      </c>
      <c r="AA61" s="2" t="str">
        <f t="shared" si="4"/>
        <v/>
      </c>
    </row>
    <row r="62" spans="19:27" x14ac:dyDescent="0.3">
      <c r="S62" s="18" t="str">
        <f t="shared" si="0"/>
        <v/>
      </c>
      <c r="X62" s="20" t="str">
        <f t="shared" ca="1" si="1"/>
        <v/>
      </c>
      <c r="Y62" s="21" t="str">
        <f t="shared" ca="1" si="2"/>
        <v/>
      </c>
      <c r="Z62" s="21" t="str">
        <f t="shared" ca="1" si="3"/>
        <v/>
      </c>
      <c r="AA62" s="2" t="str">
        <f t="shared" si="4"/>
        <v/>
      </c>
    </row>
    <row r="63" spans="19:27" x14ac:dyDescent="0.3">
      <c r="S63" s="18" t="str">
        <f t="shared" si="0"/>
        <v/>
      </c>
      <c r="X63" s="20" t="str">
        <f t="shared" ca="1" si="1"/>
        <v/>
      </c>
      <c r="Y63" s="21" t="str">
        <f t="shared" ca="1" si="2"/>
        <v/>
      </c>
      <c r="Z63" s="21" t="str">
        <f t="shared" ca="1" si="3"/>
        <v/>
      </c>
      <c r="AA63" s="2" t="str">
        <f t="shared" si="4"/>
        <v/>
      </c>
    </row>
    <row r="64" spans="19:27" x14ac:dyDescent="0.3">
      <c r="S64" s="18" t="str">
        <f t="shared" si="0"/>
        <v/>
      </c>
      <c r="X64" s="20" t="str">
        <f t="shared" ca="1" si="1"/>
        <v/>
      </c>
      <c r="Y64" s="21" t="str">
        <f t="shared" ca="1" si="2"/>
        <v/>
      </c>
      <c r="Z64" s="21" t="str">
        <f t="shared" ca="1" si="3"/>
        <v/>
      </c>
      <c r="AA64" s="2" t="str">
        <f t="shared" si="4"/>
        <v/>
      </c>
    </row>
    <row r="65" spans="19:27" x14ac:dyDescent="0.3">
      <c r="S65" s="18" t="str">
        <f t="shared" si="0"/>
        <v/>
      </c>
      <c r="X65" s="20" t="str">
        <f t="shared" ca="1" si="1"/>
        <v/>
      </c>
      <c r="Y65" s="21" t="str">
        <f t="shared" ca="1" si="2"/>
        <v/>
      </c>
      <c r="Z65" s="21" t="str">
        <f t="shared" ca="1" si="3"/>
        <v/>
      </c>
      <c r="AA65" s="2" t="str">
        <f t="shared" si="4"/>
        <v/>
      </c>
    </row>
    <row r="66" spans="19:27" x14ac:dyDescent="0.3">
      <c r="S66" s="18" t="str">
        <f t="shared" si="0"/>
        <v/>
      </c>
      <c r="X66" s="20" t="str">
        <f t="shared" ca="1" si="1"/>
        <v/>
      </c>
      <c r="Y66" s="21" t="str">
        <f t="shared" ca="1" si="2"/>
        <v/>
      </c>
      <c r="Z66" s="21" t="str">
        <f t="shared" ca="1" si="3"/>
        <v/>
      </c>
      <c r="AA66" s="2" t="str">
        <f t="shared" si="4"/>
        <v/>
      </c>
    </row>
    <row r="67" spans="19:27" x14ac:dyDescent="0.3">
      <c r="S67" s="18" t="str">
        <f t="shared" si="0"/>
        <v/>
      </c>
      <c r="X67" s="20" t="str">
        <f t="shared" ca="1" si="1"/>
        <v/>
      </c>
      <c r="Y67" s="21" t="str">
        <f t="shared" ca="1" si="2"/>
        <v/>
      </c>
      <c r="Z67" s="21" t="str">
        <f t="shared" ca="1" si="3"/>
        <v/>
      </c>
      <c r="AA67" s="2" t="str">
        <f t="shared" si="4"/>
        <v/>
      </c>
    </row>
    <row r="68" spans="19:27" x14ac:dyDescent="0.3">
      <c r="S68" s="18" t="str">
        <f t="shared" si="0"/>
        <v/>
      </c>
      <c r="X68" s="20" t="str">
        <f t="shared" ca="1" si="1"/>
        <v/>
      </c>
      <c r="Y68" s="21" t="str">
        <f t="shared" ca="1" si="2"/>
        <v/>
      </c>
      <c r="Z68" s="21" t="str">
        <f t="shared" ca="1" si="3"/>
        <v/>
      </c>
      <c r="AA68" s="2" t="str">
        <f t="shared" si="4"/>
        <v/>
      </c>
    </row>
    <row r="69" spans="19:27" x14ac:dyDescent="0.3">
      <c r="S69" s="18" t="str">
        <f t="shared" si="0"/>
        <v/>
      </c>
      <c r="X69" s="20" t="str">
        <f t="shared" ca="1" si="1"/>
        <v/>
      </c>
      <c r="Y69" s="21" t="str">
        <f t="shared" ca="1" si="2"/>
        <v/>
      </c>
      <c r="Z69" s="21" t="str">
        <f t="shared" ca="1" si="3"/>
        <v/>
      </c>
      <c r="AA69" s="2" t="str">
        <f t="shared" si="4"/>
        <v/>
      </c>
    </row>
    <row r="70" spans="19:27" x14ac:dyDescent="0.3">
      <c r="S70" s="18" t="str">
        <f t="shared" ref="S70:S100" si="5">IF(B70&lt;&gt;"",IF(AND(R70&lt;&gt;"",D70&lt;&gt;""),D70-R70,""),"")</f>
        <v/>
      </c>
      <c r="X70" s="20" t="str">
        <f t="shared" ref="X70:X100" ca="1" si="6">IF(B70&lt;&gt;"",TODAY(),"")</f>
        <v/>
      </c>
      <c r="Y70" s="21" t="str">
        <f t="shared" ref="Y70:Y100" ca="1" si="7">IF(B70&lt;&gt;"",IF(G70&lt;&gt;"",G70-TODAY(),""),"")</f>
        <v/>
      </c>
      <c r="Z70" s="21" t="str">
        <f t="shared" ref="Z70:Z100" ca="1" si="8">IF(B70&lt;&gt;"",IF(AND(H70&lt;&gt;"",I70&lt;&gt;""),H70-I70-TODAY(),""),"")</f>
        <v/>
      </c>
      <c r="AA70" s="2" t="str">
        <f t="shared" ref="AA70:AA100" si="9">IF(B70&lt;&gt;"",IF(Y70&lt;=30,"URGENT",IF(Y70&lt;=60,"WARNING",IF(Y70&lt;=90,"WATCH","OK"))),"")</f>
        <v/>
      </c>
    </row>
    <row r="71" spans="19:27" x14ac:dyDescent="0.3">
      <c r="S71" s="18" t="str">
        <f t="shared" si="5"/>
        <v/>
      </c>
      <c r="X71" s="20" t="str">
        <f t="shared" ca="1" si="6"/>
        <v/>
      </c>
      <c r="Y71" s="21" t="str">
        <f t="shared" ca="1" si="7"/>
        <v/>
      </c>
      <c r="Z71" s="21" t="str">
        <f t="shared" ca="1" si="8"/>
        <v/>
      </c>
      <c r="AA71" s="2" t="str">
        <f t="shared" si="9"/>
        <v/>
      </c>
    </row>
    <row r="72" spans="19:27" x14ac:dyDescent="0.3">
      <c r="S72" s="18" t="str">
        <f t="shared" si="5"/>
        <v/>
      </c>
      <c r="X72" s="20" t="str">
        <f t="shared" ca="1" si="6"/>
        <v/>
      </c>
      <c r="Y72" s="21" t="str">
        <f t="shared" ca="1" si="7"/>
        <v/>
      </c>
      <c r="Z72" s="21" t="str">
        <f t="shared" ca="1" si="8"/>
        <v/>
      </c>
      <c r="AA72" s="2" t="str">
        <f t="shared" si="9"/>
        <v/>
      </c>
    </row>
    <row r="73" spans="19:27" x14ac:dyDescent="0.3">
      <c r="S73" s="18" t="str">
        <f t="shared" si="5"/>
        <v/>
      </c>
      <c r="X73" s="20" t="str">
        <f t="shared" ca="1" si="6"/>
        <v/>
      </c>
      <c r="Y73" s="21" t="str">
        <f t="shared" ca="1" si="7"/>
        <v/>
      </c>
      <c r="Z73" s="21" t="str">
        <f t="shared" ca="1" si="8"/>
        <v/>
      </c>
      <c r="AA73" s="2" t="str">
        <f t="shared" si="9"/>
        <v/>
      </c>
    </row>
    <row r="74" spans="19:27" x14ac:dyDescent="0.3">
      <c r="S74" s="18" t="str">
        <f t="shared" si="5"/>
        <v/>
      </c>
      <c r="X74" s="20" t="str">
        <f t="shared" ca="1" si="6"/>
        <v/>
      </c>
      <c r="Y74" s="21" t="str">
        <f t="shared" ca="1" si="7"/>
        <v/>
      </c>
      <c r="Z74" s="21" t="str">
        <f t="shared" ca="1" si="8"/>
        <v/>
      </c>
      <c r="AA74" s="2" t="str">
        <f t="shared" si="9"/>
        <v/>
      </c>
    </row>
    <row r="75" spans="19:27" x14ac:dyDescent="0.3">
      <c r="S75" s="18" t="str">
        <f t="shared" si="5"/>
        <v/>
      </c>
      <c r="X75" s="20" t="str">
        <f t="shared" ca="1" si="6"/>
        <v/>
      </c>
      <c r="Y75" s="21" t="str">
        <f t="shared" ca="1" si="7"/>
        <v/>
      </c>
      <c r="Z75" s="21" t="str">
        <f t="shared" ca="1" si="8"/>
        <v/>
      </c>
      <c r="AA75" s="2" t="str">
        <f t="shared" si="9"/>
        <v/>
      </c>
    </row>
    <row r="76" spans="19:27" x14ac:dyDescent="0.3">
      <c r="S76" s="18" t="str">
        <f t="shared" si="5"/>
        <v/>
      </c>
      <c r="X76" s="20" t="str">
        <f t="shared" ca="1" si="6"/>
        <v/>
      </c>
      <c r="Y76" s="21" t="str">
        <f t="shared" ca="1" si="7"/>
        <v/>
      </c>
      <c r="Z76" s="21" t="str">
        <f t="shared" ca="1" si="8"/>
        <v/>
      </c>
      <c r="AA76" s="2" t="str">
        <f t="shared" si="9"/>
        <v/>
      </c>
    </row>
    <row r="77" spans="19:27" x14ac:dyDescent="0.3">
      <c r="S77" s="18" t="str">
        <f t="shared" si="5"/>
        <v/>
      </c>
      <c r="X77" s="20" t="str">
        <f t="shared" ca="1" si="6"/>
        <v/>
      </c>
      <c r="Y77" s="21" t="str">
        <f t="shared" ca="1" si="7"/>
        <v/>
      </c>
      <c r="Z77" s="21" t="str">
        <f t="shared" ca="1" si="8"/>
        <v/>
      </c>
      <c r="AA77" s="2" t="str">
        <f t="shared" si="9"/>
        <v/>
      </c>
    </row>
    <row r="78" spans="19:27" x14ac:dyDescent="0.3">
      <c r="S78" s="18" t="str">
        <f t="shared" si="5"/>
        <v/>
      </c>
      <c r="X78" s="20" t="str">
        <f t="shared" ca="1" si="6"/>
        <v/>
      </c>
      <c r="Y78" s="21" t="str">
        <f t="shared" ca="1" si="7"/>
        <v/>
      </c>
      <c r="Z78" s="21" t="str">
        <f t="shared" ca="1" si="8"/>
        <v/>
      </c>
      <c r="AA78" s="2" t="str">
        <f t="shared" si="9"/>
        <v/>
      </c>
    </row>
    <row r="79" spans="19:27" x14ac:dyDescent="0.3">
      <c r="S79" s="18" t="str">
        <f t="shared" si="5"/>
        <v/>
      </c>
      <c r="X79" s="20" t="str">
        <f t="shared" ca="1" si="6"/>
        <v/>
      </c>
      <c r="Y79" s="21" t="str">
        <f t="shared" ca="1" si="7"/>
        <v/>
      </c>
      <c r="Z79" s="21" t="str">
        <f t="shared" ca="1" si="8"/>
        <v/>
      </c>
      <c r="AA79" s="2" t="str">
        <f t="shared" si="9"/>
        <v/>
      </c>
    </row>
    <row r="80" spans="19:27" x14ac:dyDescent="0.3">
      <c r="S80" s="18" t="str">
        <f t="shared" si="5"/>
        <v/>
      </c>
      <c r="X80" s="20" t="str">
        <f t="shared" ca="1" si="6"/>
        <v/>
      </c>
      <c r="Y80" s="21" t="str">
        <f t="shared" ca="1" si="7"/>
        <v/>
      </c>
      <c r="Z80" s="21" t="str">
        <f t="shared" ca="1" si="8"/>
        <v/>
      </c>
      <c r="AA80" s="2" t="str">
        <f t="shared" si="9"/>
        <v/>
      </c>
    </row>
    <row r="81" spans="19:27" x14ac:dyDescent="0.3">
      <c r="S81" s="18" t="str">
        <f t="shared" si="5"/>
        <v/>
      </c>
      <c r="X81" s="20" t="str">
        <f t="shared" ca="1" si="6"/>
        <v/>
      </c>
      <c r="Y81" s="21" t="str">
        <f t="shared" ca="1" si="7"/>
        <v/>
      </c>
      <c r="Z81" s="21" t="str">
        <f t="shared" ca="1" si="8"/>
        <v/>
      </c>
      <c r="AA81" s="2" t="str">
        <f t="shared" si="9"/>
        <v/>
      </c>
    </row>
    <row r="82" spans="19:27" x14ac:dyDescent="0.3">
      <c r="S82" s="18" t="str">
        <f t="shared" si="5"/>
        <v/>
      </c>
      <c r="X82" s="20" t="str">
        <f t="shared" ca="1" si="6"/>
        <v/>
      </c>
      <c r="Y82" s="21" t="str">
        <f t="shared" ca="1" si="7"/>
        <v/>
      </c>
      <c r="Z82" s="21" t="str">
        <f t="shared" ca="1" si="8"/>
        <v/>
      </c>
      <c r="AA82" s="2" t="str">
        <f t="shared" si="9"/>
        <v/>
      </c>
    </row>
    <row r="83" spans="19:27" x14ac:dyDescent="0.3">
      <c r="S83" s="18" t="str">
        <f t="shared" si="5"/>
        <v/>
      </c>
      <c r="X83" s="20" t="str">
        <f t="shared" ca="1" si="6"/>
        <v/>
      </c>
      <c r="Y83" s="21" t="str">
        <f t="shared" ca="1" si="7"/>
        <v/>
      </c>
      <c r="Z83" s="21" t="str">
        <f t="shared" ca="1" si="8"/>
        <v/>
      </c>
      <c r="AA83" s="2" t="str">
        <f t="shared" si="9"/>
        <v/>
      </c>
    </row>
    <row r="84" spans="19:27" x14ac:dyDescent="0.3">
      <c r="S84" s="18" t="str">
        <f t="shared" si="5"/>
        <v/>
      </c>
      <c r="X84" s="20" t="str">
        <f t="shared" ca="1" si="6"/>
        <v/>
      </c>
      <c r="Y84" s="21" t="str">
        <f t="shared" ca="1" si="7"/>
        <v/>
      </c>
      <c r="Z84" s="21" t="str">
        <f t="shared" ca="1" si="8"/>
        <v/>
      </c>
      <c r="AA84" s="2" t="str">
        <f t="shared" si="9"/>
        <v/>
      </c>
    </row>
    <row r="85" spans="19:27" x14ac:dyDescent="0.3">
      <c r="S85" s="18" t="str">
        <f t="shared" si="5"/>
        <v/>
      </c>
      <c r="X85" s="20" t="str">
        <f t="shared" ca="1" si="6"/>
        <v/>
      </c>
      <c r="Y85" s="21" t="str">
        <f t="shared" ca="1" si="7"/>
        <v/>
      </c>
      <c r="Z85" s="21" t="str">
        <f t="shared" ca="1" si="8"/>
        <v/>
      </c>
      <c r="AA85" s="2" t="str">
        <f t="shared" si="9"/>
        <v/>
      </c>
    </row>
    <row r="86" spans="19:27" x14ac:dyDescent="0.3">
      <c r="S86" s="18" t="str">
        <f t="shared" si="5"/>
        <v/>
      </c>
      <c r="X86" s="20" t="str">
        <f t="shared" ca="1" si="6"/>
        <v/>
      </c>
      <c r="Y86" s="21" t="str">
        <f t="shared" ca="1" si="7"/>
        <v/>
      </c>
      <c r="Z86" s="21" t="str">
        <f t="shared" ca="1" si="8"/>
        <v/>
      </c>
      <c r="AA86" s="2" t="str">
        <f t="shared" si="9"/>
        <v/>
      </c>
    </row>
    <row r="87" spans="19:27" x14ac:dyDescent="0.3">
      <c r="S87" s="18" t="str">
        <f t="shared" si="5"/>
        <v/>
      </c>
      <c r="X87" s="20" t="str">
        <f t="shared" ca="1" si="6"/>
        <v/>
      </c>
      <c r="Y87" s="21" t="str">
        <f t="shared" ca="1" si="7"/>
        <v/>
      </c>
      <c r="Z87" s="21" t="str">
        <f t="shared" ca="1" si="8"/>
        <v/>
      </c>
      <c r="AA87" s="2" t="str">
        <f t="shared" si="9"/>
        <v/>
      </c>
    </row>
    <row r="88" spans="19:27" x14ac:dyDescent="0.3">
      <c r="S88" s="18" t="str">
        <f t="shared" si="5"/>
        <v/>
      </c>
      <c r="X88" s="20" t="str">
        <f t="shared" ca="1" si="6"/>
        <v/>
      </c>
      <c r="Y88" s="21" t="str">
        <f t="shared" ca="1" si="7"/>
        <v/>
      </c>
      <c r="Z88" s="21" t="str">
        <f t="shared" ca="1" si="8"/>
        <v/>
      </c>
      <c r="AA88" s="2" t="str">
        <f t="shared" si="9"/>
        <v/>
      </c>
    </row>
    <row r="89" spans="19:27" x14ac:dyDescent="0.3">
      <c r="S89" s="18" t="str">
        <f t="shared" si="5"/>
        <v/>
      </c>
      <c r="X89" s="20" t="str">
        <f t="shared" ca="1" si="6"/>
        <v/>
      </c>
      <c r="Y89" s="21" t="str">
        <f t="shared" ca="1" si="7"/>
        <v/>
      </c>
      <c r="Z89" s="21" t="str">
        <f t="shared" ca="1" si="8"/>
        <v/>
      </c>
      <c r="AA89" s="2" t="str">
        <f t="shared" si="9"/>
        <v/>
      </c>
    </row>
    <row r="90" spans="19:27" x14ac:dyDescent="0.3">
      <c r="S90" s="18" t="str">
        <f t="shared" si="5"/>
        <v/>
      </c>
      <c r="X90" s="20" t="str">
        <f t="shared" ca="1" si="6"/>
        <v/>
      </c>
      <c r="Y90" s="21" t="str">
        <f t="shared" ca="1" si="7"/>
        <v/>
      </c>
      <c r="Z90" s="21" t="str">
        <f t="shared" ca="1" si="8"/>
        <v/>
      </c>
      <c r="AA90" s="2" t="str">
        <f t="shared" si="9"/>
        <v/>
      </c>
    </row>
    <row r="91" spans="19:27" x14ac:dyDescent="0.3">
      <c r="S91" s="18" t="str">
        <f t="shared" si="5"/>
        <v/>
      </c>
      <c r="X91" s="20" t="str">
        <f t="shared" ca="1" si="6"/>
        <v/>
      </c>
      <c r="Y91" s="21" t="str">
        <f t="shared" ca="1" si="7"/>
        <v/>
      </c>
      <c r="Z91" s="21" t="str">
        <f t="shared" ca="1" si="8"/>
        <v/>
      </c>
      <c r="AA91" s="2" t="str">
        <f t="shared" si="9"/>
        <v/>
      </c>
    </row>
    <row r="92" spans="19:27" x14ac:dyDescent="0.3">
      <c r="S92" s="18" t="str">
        <f t="shared" si="5"/>
        <v/>
      </c>
      <c r="X92" s="20" t="str">
        <f t="shared" ca="1" si="6"/>
        <v/>
      </c>
      <c r="Y92" s="21" t="str">
        <f t="shared" ca="1" si="7"/>
        <v/>
      </c>
      <c r="Z92" s="21" t="str">
        <f t="shared" ca="1" si="8"/>
        <v/>
      </c>
      <c r="AA92" s="2" t="str">
        <f t="shared" si="9"/>
        <v/>
      </c>
    </row>
    <row r="93" spans="19:27" x14ac:dyDescent="0.3">
      <c r="S93" s="18" t="str">
        <f t="shared" si="5"/>
        <v/>
      </c>
      <c r="X93" s="20" t="str">
        <f t="shared" ca="1" si="6"/>
        <v/>
      </c>
      <c r="Y93" s="21" t="str">
        <f t="shared" ca="1" si="7"/>
        <v/>
      </c>
      <c r="Z93" s="21" t="str">
        <f t="shared" ca="1" si="8"/>
        <v/>
      </c>
      <c r="AA93" s="2" t="str">
        <f t="shared" si="9"/>
        <v/>
      </c>
    </row>
    <row r="94" spans="19:27" x14ac:dyDescent="0.3">
      <c r="S94" s="18" t="str">
        <f t="shared" si="5"/>
        <v/>
      </c>
      <c r="X94" s="20" t="str">
        <f t="shared" ca="1" si="6"/>
        <v/>
      </c>
      <c r="Y94" s="21" t="str">
        <f t="shared" ca="1" si="7"/>
        <v/>
      </c>
      <c r="Z94" s="21" t="str">
        <f t="shared" ca="1" si="8"/>
        <v/>
      </c>
      <c r="AA94" s="2" t="str">
        <f t="shared" si="9"/>
        <v/>
      </c>
    </row>
    <row r="95" spans="19:27" x14ac:dyDescent="0.3">
      <c r="S95" s="18" t="str">
        <f t="shared" si="5"/>
        <v/>
      </c>
      <c r="X95" s="20" t="str">
        <f t="shared" ca="1" si="6"/>
        <v/>
      </c>
      <c r="Y95" s="21" t="str">
        <f t="shared" ca="1" si="7"/>
        <v/>
      </c>
      <c r="Z95" s="21" t="str">
        <f t="shared" ca="1" si="8"/>
        <v/>
      </c>
      <c r="AA95" s="2" t="str">
        <f t="shared" si="9"/>
        <v/>
      </c>
    </row>
    <row r="96" spans="19:27" x14ac:dyDescent="0.3">
      <c r="S96" s="18" t="str">
        <f t="shared" si="5"/>
        <v/>
      </c>
      <c r="X96" s="20" t="str">
        <f t="shared" ca="1" si="6"/>
        <v/>
      </c>
      <c r="Y96" s="21" t="str">
        <f t="shared" ca="1" si="7"/>
        <v/>
      </c>
      <c r="Z96" s="21" t="str">
        <f t="shared" ca="1" si="8"/>
        <v/>
      </c>
      <c r="AA96" s="2" t="str">
        <f t="shared" si="9"/>
        <v/>
      </c>
    </row>
    <row r="97" spans="19:27" x14ac:dyDescent="0.3">
      <c r="S97" s="18" t="str">
        <f t="shared" si="5"/>
        <v/>
      </c>
      <c r="X97" s="20" t="str">
        <f t="shared" ca="1" si="6"/>
        <v/>
      </c>
      <c r="Y97" s="21" t="str">
        <f t="shared" ca="1" si="7"/>
        <v/>
      </c>
      <c r="Z97" s="21" t="str">
        <f t="shared" ca="1" si="8"/>
        <v/>
      </c>
      <c r="AA97" s="2" t="str">
        <f t="shared" si="9"/>
        <v/>
      </c>
    </row>
    <row r="98" spans="19:27" x14ac:dyDescent="0.3">
      <c r="S98" s="18" t="str">
        <f t="shared" si="5"/>
        <v/>
      </c>
      <c r="X98" s="20" t="str">
        <f t="shared" ca="1" si="6"/>
        <v/>
      </c>
      <c r="Y98" s="21" t="str">
        <f t="shared" ca="1" si="7"/>
        <v/>
      </c>
      <c r="Z98" s="21" t="str">
        <f t="shared" ca="1" si="8"/>
        <v/>
      </c>
      <c r="AA98" s="2" t="str">
        <f t="shared" si="9"/>
        <v/>
      </c>
    </row>
    <row r="99" spans="19:27" x14ac:dyDescent="0.3">
      <c r="S99" s="18" t="str">
        <f t="shared" si="5"/>
        <v/>
      </c>
      <c r="X99" s="20" t="str">
        <f t="shared" ca="1" si="6"/>
        <v/>
      </c>
      <c r="Y99" s="21" t="str">
        <f t="shared" ca="1" si="7"/>
        <v/>
      </c>
      <c r="Z99" s="21" t="str">
        <f t="shared" ca="1" si="8"/>
        <v/>
      </c>
      <c r="AA99" s="2" t="str">
        <f t="shared" si="9"/>
        <v/>
      </c>
    </row>
    <row r="100" spans="19:27" x14ac:dyDescent="0.3">
      <c r="S100" s="18" t="str">
        <f t="shared" si="5"/>
        <v/>
      </c>
      <c r="X100" s="20" t="str">
        <f t="shared" ca="1" si="6"/>
        <v/>
      </c>
      <c r="Y100" s="21" t="str">
        <f t="shared" ca="1" si="7"/>
        <v/>
      </c>
      <c r="Z100" s="21" t="str">
        <f t="shared" ca="1" si="8"/>
        <v/>
      </c>
      <c r="AA100" s="2" t="str">
        <f t="shared" si="9"/>
        <v/>
      </c>
    </row>
  </sheetData>
  <sheetProtection sheet="1" objects="1" scenarios="1" sort="0" autoFilter="0"/>
  <autoFilter ref="A4:AA4" xr:uid="{70BC1829-BED3-4DA7-B7EE-7D28239FAD54}"/>
  <conditionalFormatting sqref="A5:AA1000">
    <cfRule type="expression" dxfId="7" priority="1" stopIfTrue="1">
      <formula>$Y5&lt;=30</formula>
    </cfRule>
    <cfRule type="expression" dxfId="6" priority="2" stopIfTrue="1">
      <formula>AND($Y5&gt;30,$Y5&lt;=60)</formula>
    </cfRule>
    <cfRule type="expression" dxfId="5" priority="3" stopIfTrue="1">
      <formula>AND($Y5&gt;60,$Y5&lt;=90)</formula>
    </cfRule>
    <cfRule type="expression" dxfId="4" priority="4" stopIfTrue="1">
      <formula>$Y5&gt;90</formula>
    </cfRule>
  </conditionalFormatting>
  <dataValidations count="1">
    <dataValidation type="date" operator="greaterThan" allowBlank="1" showInputMessage="1" showErrorMessage="1" sqref="F5:F1000 G5:G1000 H5:H1000" xr:uid="{A26583E8-0280-4F7E-9A34-8420415500CB}">
      <formula1>1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5D9DD7D4-8040-47E6-9342-DAD52994EFDB}">
          <x14:formula1>
            <xm:f>'Data Validation Lists'!$A$5:$A$9</xm:f>
          </x14:formula1>
          <xm:sqref>J5:J1000</xm:sqref>
        </x14:dataValidation>
        <x14:dataValidation type="list" allowBlank="1" showInputMessage="1" showErrorMessage="1" xr:uid="{CDF66817-B54D-483D-AE70-8AAEF46429D4}">
          <x14:formula1>
            <xm:f>'Data Validation Lists'!$C$5:$C$10</xm:f>
          </x14:formula1>
          <xm:sqref>K5:K1000</xm:sqref>
        </x14:dataValidation>
        <x14:dataValidation type="list" allowBlank="1" showInputMessage="1" showErrorMessage="1" xr:uid="{8464E4F3-0154-4975-B2A1-47379BE75990}">
          <x14:formula1>
            <xm:f>'Data Validation Lists'!$E$5:$E$13</xm:f>
          </x14:formula1>
          <xm:sqref>L5:L1000</xm:sqref>
        </x14:dataValidation>
        <x14:dataValidation type="list" allowBlank="1" showInputMessage="1" showErrorMessage="1" xr:uid="{DAFA3A32-C96A-49F3-8D9F-824950FD9F4E}">
          <x14:formula1>
            <xm:f>'Data Validation Lists'!$G$5:$G$10</xm:f>
          </x14:formula1>
          <xm:sqref>M5:M1000</xm:sqref>
        </x14:dataValidation>
        <x14:dataValidation type="list" allowBlank="1" showInputMessage="1" showErrorMessage="1" xr:uid="{028EB1D1-D1EE-469C-AA0A-77D2B4B5AF0F}">
          <x14:formula1>
            <xm:f>'Data Validation Lists'!$I$5:$I$6</xm:f>
          </x14:formula1>
          <xm:sqref>N5:N1000</xm:sqref>
        </x14:dataValidation>
        <x14:dataValidation type="list" allowBlank="1" showInputMessage="1" showErrorMessage="1" xr:uid="{27B1DD96-4CB1-43AD-9DD3-2F2E3C913784}">
          <x14:formula1>
            <xm:f>'Data Validation Lists'!$K$5:$K$6</xm:f>
          </x14:formula1>
          <xm:sqref>E5:E1000</xm:sqref>
        </x14:dataValidation>
        <x14:dataValidation type="list" allowBlank="1" showInputMessage="1" showErrorMessage="1" xr:uid="{27C396AC-421E-443A-A3BE-2E82C3A16373}">
          <x14:formula1>
            <xm:f>'Data Validation Lists'!$M$5:$M$9</xm:f>
          </x14:formula1>
          <xm:sqref>T5:T1000</xm:sqref>
        </x14:dataValidation>
        <x14:dataValidation type="list" allowBlank="1" showInputMessage="1" showErrorMessage="1" xr:uid="{017A8E38-CB11-471D-9EA2-80BA8BA1B639}">
          <x14:formula1>
            <xm:f>'Data Validation Lists'!$O$5:$O$10</xm:f>
          </x14:formula1>
          <xm:sqref>Q5:Q1000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862AA-271D-404A-AD5F-F7CD64F3B513}">
  <sheetPr codeName="Sheet6">
    <tabColor rgb="FFFF0000"/>
  </sheetPr>
  <dimension ref="A1:K104"/>
  <sheetViews>
    <sheetView workbookViewId="0">
      <selection activeCell="J5" sqref="J5"/>
    </sheetView>
  </sheetViews>
  <sheetFormatPr defaultRowHeight="14.4" x14ac:dyDescent="0.3"/>
  <cols>
    <col min="1" max="1" width="15.77734375" style="2" customWidth="1"/>
    <col min="2" max="2" width="20.77734375" style="2" customWidth="1"/>
    <col min="3" max="11" width="15.77734375" style="2" customWidth="1"/>
    <col min="12" max="16384" width="8.88671875" style="2"/>
  </cols>
  <sheetData>
    <row r="1" spans="1:11" ht="18" x14ac:dyDescent="0.35">
      <c r="A1" s="24" t="s">
        <v>115</v>
      </c>
    </row>
    <row r="2" spans="1:11" x14ac:dyDescent="0.3">
      <c r="A2" s="29" t="s">
        <v>116</v>
      </c>
    </row>
    <row r="4" spans="1:11" x14ac:dyDescent="0.3">
      <c r="A4" s="14" t="s">
        <v>66</v>
      </c>
      <c r="B4" s="14" t="s">
        <v>100</v>
      </c>
      <c r="C4" s="14" t="s">
        <v>102</v>
      </c>
      <c r="D4" s="14" t="s">
        <v>50</v>
      </c>
      <c r="E4" s="14" t="s">
        <v>72</v>
      </c>
      <c r="F4" s="14" t="s">
        <v>73</v>
      </c>
      <c r="G4" s="14" t="s">
        <v>117</v>
      </c>
      <c r="H4" s="14" t="s">
        <v>89</v>
      </c>
      <c r="I4" s="14" t="s">
        <v>47</v>
      </c>
      <c r="J4" s="14" t="s">
        <v>118</v>
      </c>
      <c r="K4" s="14" t="s">
        <v>119</v>
      </c>
    </row>
    <row r="5" spans="1:11" x14ac:dyDescent="0.3">
      <c r="A5" s="2" t="str">
        <f>IF('Contract Master List'!B5&lt;&gt;"", 'Contract Master List'!A5,"")</f>
        <v/>
      </c>
      <c r="B5" s="2" t="str">
        <f>IF('Contract Master List'!B5&lt;&gt;"", 'Contract Master List'!B5,"")</f>
        <v/>
      </c>
      <c r="C5" s="30" t="str">
        <f>IF('Contract Master List'!B5&lt;&gt;"", 'Contract Master List'!D5,"")</f>
        <v/>
      </c>
      <c r="D5" s="2" t="str">
        <f>IF('Contract Master List'!B5&lt;&gt;"", 'Contract Master List'!E5,"")</f>
        <v/>
      </c>
      <c r="E5" s="20" t="str">
        <f>IF('Contract Master List'!B5&lt;&gt;"", 'Contract Master List'!H5,"")</f>
        <v/>
      </c>
      <c r="F5" s="2" t="str">
        <f>IF('Contract Master List'!B5&lt;&gt;"", 'Contract Master List'!I5,"")</f>
        <v/>
      </c>
      <c r="G5" s="20" t="str">
        <f>IF(AND(E5&lt;&gt;"",F5&lt;&gt;""),E5-F5,"")</f>
        <v/>
      </c>
      <c r="H5" s="2" t="str">
        <f ca="1">IF(G5&lt;&gt;"",G5-TODAY(),"")</f>
        <v/>
      </c>
      <c r="I5" s="2" t="str">
        <f>IF('Contract Master List'!B5&lt;&gt;"", 'Contract Master List'!N5,"")</f>
        <v/>
      </c>
      <c r="J5" s="2" t="str">
        <f ca="1">IF(AND(H5&lt;&gt;"",H5&lt;=30),"YES",IF(H5&lt;&gt;"","NO",""))</f>
        <v/>
      </c>
      <c r="K5" s="2" t="str">
        <f>IF('Contract Master List'!B5&lt;&gt;"", 'Contract Master List'!P5,"")</f>
        <v/>
      </c>
    </row>
    <row r="6" spans="1:11" x14ac:dyDescent="0.3">
      <c r="A6" s="2" t="str">
        <f>IF('Contract Master List'!B6&lt;&gt;"", 'Contract Master List'!A6,"")</f>
        <v/>
      </c>
      <c r="B6" s="2" t="str">
        <f>IF('Contract Master List'!B6&lt;&gt;"", 'Contract Master List'!B6,"")</f>
        <v/>
      </c>
      <c r="C6" s="30" t="str">
        <f>IF('Contract Master List'!B6&lt;&gt;"", 'Contract Master List'!D6,"")</f>
        <v/>
      </c>
      <c r="D6" s="2" t="str">
        <f>IF('Contract Master List'!B6&lt;&gt;"", 'Contract Master List'!E6,"")</f>
        <v/>
      </c>
      <c r="E6" s="20" t="str">
        <f>IF('Contract Master List'!B6&lt;&gt;"", 'Contract Master List'!H6,"")</f>
        <v/>
      </c>
      <c r="F6" s="2" t="str">
        <f>IF('Contract Master List'!B6&lt;&gt;"", 'Contract Master List'!I6,"")</f>
        <v/>
      </c>
      <c r="G6" s="20" t="str">
        <f>IF(AND(E6&lt;&gt;"",F6&lt;&gt;""),E6-F6,"")</f>
        <v/>
      </c>
      <c r="H6" s="2" t="str">
        <f ca="1">IF(G6&lt;&gt;"",G6-TODAY(),"")</f>
        <v/>
      </c>
      <c r="I6" s="2" t="str">
        <f>IF('Contract Master List'!B6&lt;&gt;"", 'Contract Master List'!N6,"")</f>
        <v/>
      </c>
      <c r="J6" s="2" t="str">
        <f ca="1">IF(AND(H6&lt;&gt;"",H6&lt;=30),"YES",IF(H6&lt;&gt;"","NO",""))</f>
        <v/>
      </c>
      <c r="K6" s="2" t="str">
        <f>IF('Contract Master List'!B6&lt;&gt;"", 'Contract Master List'!P6,"")</f>
        <v/>
      </c>
    </row>
    <row r="7" spans="1:11" x14ac:dyDescent="0.3">
      <c r="A7" s="2" t="str">
        <f>IF('Contract Master List'!B7&lt;&gt;"", 'Contract Master List'!A7,"")</f>
        <v/>
      </c>
      <c r="B7" s="2" t="str">
        <f>IF('Contract Master List'!B7&lt;&gt;"", 'Contract Master List'!B7,"")</f>
        <v/>
      </c>
      <c r="C7" s="30" t="str">
        <f>IF('Contract Master List'!B7&lt;&gt;"", 'Contract Master List'!D7,"")</f>
        <v/>
      </c>
      <c r="D7" s="2" t="str">
        <f>IF('Contract Master List'!B7&lt;&gt;"", 'Contract Master List'!E7,"")</f>
        <v/>
      </c>
      <c r="E7" s="20" t="str">
        <f>IF('Contract Master List'!B7&lt;&gt;"", 'Contract Master List'!H7,"")</f>
        <v/>
      </c>
      <c r="F7" s="2" t="str">
        <f>IF('Contract Master List'!B7&lt;&gt;"", 'Contract Master List'!I7,"")</f>
        <v/>
      </c>
      <c r="G7" s="20" t="str">
        <f>IF(AND(E7&lt;&gt;"",F7&lt;&gt;""),E7-F7,"")</f>
        <v/>
      </c>
      <c r="H7" s="2" t="str">
        <f ca="1">IF(G7&lt;&gt;"",G7-TODAY(),"")</f>
        <v/>
      </c>
      <c r="I7" s="2" t="str">
        <f>IF('Contract Master List'!B7&lt;&gt;"", 'Contract Master List'!N7,"")</f>
        <v/>
      </c>
      <c r="J7" s="2" t="str">
        <f ca="1">IF(AND(H7&lt;&gt;"",H7&lt;=30),"YES",IF(H7&lt;&gt;"","NO",""))</f>
        <v/>
      </c>
      <c r="K7" s="2" t="str">
        <f>IF('Contract Master List'!B7&lt;&gt;"", 'Contract Master List'!P7,"")</f>
        <v/>
      </c>
    </row>
    <row r="8" spans="1:11" x14ac:dyDescent="0.3">
      <c r="A8" s="2" t="str">
        <f>IF('Contract Master List'!B8&lt;&gt;"", 'Contract Master List'!A8,"")</f>
        <v/>
      </c>
      <c r="B8" s="2" t="str">
        <f>IF('Contract Master List'!B8&lt;&gt;"", 'Contract Master List'!B8,"")</f>
        <v/>
      </c>
      <c r="C8" s="30" t="str">
        <f>IF('Contract Master List'!B8&lt;&gt;"", 'Contract Master List'!D8,"")</f>
        <v/>
      </c>
      <c r="D8" s="2" t="str">
        <f>IF('Contract Master List'!B8&lt;&gt;"", 'Contract Master List'!E8,"")</f>
        <v/>
      </c>
      <c r="E8" s="20" t="str">
        <f>IF('Contract Master List'!B8&lt;&gt;"", 'Contract Master List'!H8,"")</f>
        <v/>
      </c>
      <c r="F8" s="2" t="str">
        <f>IF('Contract Master List'!B8&lt;&gt;"", 'Contract Master List'!I8,"")</f>
        <v/>
      </c>
      <c r="G8" s="20" t="str">
        <f>IF(AND(E8&lt;&gt;"",F8&lt;&gt;""),E8-F8,"")</f>
        <v/>
      </c>
      <c r="H8" s="2" t="str">
        <f ca="1">IF(G8&lt;&gt;"",G8-TODAY(),"")</f>
        <v/>
      </c>
      <c r="I8" s="2" t="str">
        <f>IF('Contract Master List'!B8&lt;&gt;"", 'Contract Master List'!N8,"")</f>
        <v/>
      </c>
      <c r="J8" s="2" t="str">
        <f ca="1">IF(AND(H8&lt;&gt;"",H8&lt;=30),"YES",IF(H8&lt;&gt;"","NO",""))</f>
        <v/>
      </c>
      <c r="K8" s="2" t="str">
        <f>IF('Contract Master List'!B8&lt;&gt;"", 'Contract Master List'!P8,"")</f>
        <v/>
      </c>
    </row>
    <row r="9" spans="1:11" x14ac:dyDescent="0.3">
      <c r="A9" s="2" t="str">
        <f>IF('Contract Master List'!B9&lt;&gt;"", 'Contract Master List'!A9,"")</f>
        <v/>
      </c>
      <c r="B9" s="2" t="str">
        <f>IF('Contract Master List'!B9&lt;&gt;"", 'Contract Master List'!B9,"")</f>
        <v/>
      </c>
      <c r="C9" s="30" t="str">
        <f>IF('Contract Master List'!B9&lt;&gt;"", 'Contract Master List'!D9,"")</f>
        <v/>
      </c>
      <c r="D9" s="2" t="str">
        <f>IF('Contract Master List'!B9&lt;&gt;"", 'Contract Master List'!E9,"")</f>
        <v/>
      </c>
      <c r="E9" s="20" t="str">
        <f>IF('Contract Master List'!B9&lt;&gt;"", 'Contract Master List'!H9,"")</f>
        <v/>
      </c>
      <c r="F9" s="2" t="str">
        <f>IF('Contract Master List'!B9&lt;&gt;"", 'Contract Master List'!I9,"")</f>
        <v/>
      </c>
      <c r="G9" s="20" t="str">
        <f>IF(AND(E9&lt;&gt;"",F9&lt;&gt;""),E9-F9,"")</f>
        <v/>
      </c>
      <c r="H9" s="2" t="str">
        <f ca="1">IF(G9&lt;&gt;"",G9-TODAY(),"")</f>
        <v/>
      </c>
      <c r="I9" s="2" t="str">
        <f>IF('Contract Master List'!B9&lt;&gt;"", 'Contract Master List'!N9,"")</f>
        <v/>
      </c>
      <c r="J9" s="2" t="str">
        <f ca="1">IF(AND(H9&lt;&gt;"",H9&lt;=30),"YES",IF(H9&lt;&gt;"","NO",""))</f>
        <v/>
      </c>
      <c r="K9" s="2" t="str">
        <f>IF('Contract Master List'!B9&lt;&gt;"", 'Contract Master List'!P9,"")</f>
        <v/>
      </c>
    </row>
    <row r="10" spans="1:11" x14ac:dyDescent="0.3">
      <c r="A10" s="2" t="str">
        <f>IF('Contract Master List'!B10&lt;&gt;"", 'Contract Master List'!A10,"")</f>
        <v/>
      </c>
      <c r="B10" s="2" t="str">
        <f>IF('Contract Master List'!B10&lt;&gt;"", 'Contract Master List'!B10,"")</f>
        <v/>
      </c>
      <c r="C10" s="30" t="str">
        <f>IF('Contract Master List'!B10&lt;&gt;"", 'Contract Master List'!D10,"")</f>
        <v/>
      </c>
      <c r="D10" s="2" t="str">
        <f>IF('Contract Master List'!B10&lt;&gt;"", 'Contract Master List'!E10,"")</f>
        <v/>
      </c>
      <c r="E10" s="20" t="str">
        <f>IF('Contract Master List'!B10&lt;&gt;"", 'Contract Master List'!H10,"")</f>
        <v/>
      </c>
      <c r="F10" s="2" t="str">
        <f>IF('Contract Master List'!B10&lt;&gt;"", 'Contract Master List'!I10,"")</f>
        <v/>
      </c>
      <c r="G10" s="20" t="str">
        <f>IF(AND(E10&lt;&gt;"",F10&lt;&gt;""),E10-F10,"")</f>
        <v/>
      </c>
      <c r="H10" s="2" t="str">
        <f ca="1">IF(G10&lt;&gt;"",G10-TODAY(),"")</f>
        <v/>
      </c>
      <c r="I10" s="2" t="str">
        <f>IF('Contract Master List'!B10&lt;&gt;"", 'Contract Master List'!N10,"")</f>
        <v/>
      </c>
      <c r="J10" s="2" t="str">
        <f ca="1">IF(AND(H10&lt;&gt;"",H10&lt;=30),"YES",IF(H10&lt;&gt;"","NO",""))</f>
        <v/>
      </c>
      <c r="K10" s="2" t="str">
        <f>IF('Contract Master List'!B10&lt;&gt;"", 'Contract Master List'!P10,"")</f>
        <v/>
      </c>
    </row>
    <row r="11" spans="1:11" x14ac:dyDescent="0.3">
      <c r="A11" s="2" t="str">
        <f>IF('Contract Master List'!B11&lt;&gt;"", 'Contract Master List'!A11,"")</f>
        <v/>
      </c>
      <c r="B11" s="2" t="str">
        <f>IF('Contract Master List'!B11&lt;&gt;"", 'Contract Master List'!B11,"")</f>
        <v/>
      </c>
      <c r="C11" s="30" t="str">
        <f>IF('Contract Master List'!B11&lt;&gt;"", 'Contract Master List'!D11,"")</f>
        <v/>
      </c>
      <c r="D11" s="2" t="str">
        <f>IF('Contract Master List'!B11&lt;&gt;"", 'Contract Master List'!E11,"")</f>
        <v/>
      </c>
      <c r="E11" s="20" t="str">
        <f>IF('Contract Master List'!B11&lt;&gt;"", 'Contract Master List'!H11,"")</f>
        <v/>
      </c>
      <c r="F11" s="2" t="str">
        <f>IF('Contract Master List'!B11&lt;&gt;"", 'Contract Master List'!I11,"")</f>
        <v/>
      </c>
      <c r="G11" s="20" t="str">
        <f>IF(AND(E11&lt;&gt;"",F11&lt;&gt;""),E11-F11,"")</f>
        <v/>
      </c>
      <c r="H11" s="2" t="str">
        <f ca="1">IF(G11&lt;&gt;"",G11-TODAY(),"")</f>
        <v/>
      </c>
      <c r="I11" s="2" t="str">
        <f>IF('Contract Master List'!B11&lt;&gt;"", 'Contract Master List'!N11,"")</f>
        <v/>
      </c>
      <c r="J11" s="2" t="str">
        <f ca="1">IF(AND(H11&lt;&gt;"",H11&lt;=30),"YES",IF(H11&lt;&gt;"","NO",""))</f>
        <v/>
      </c>
      <c r="K11" s="2" t="str">
        <f>IF('Contract Master List'!B11&lt;&gt;"", 'Contract Master List'!P11,"")</f>
        <v/>
      </c>
    </row>
    <row r="12" spans="1:11" x14ac:dyDescent="0.3">
      <c r="A12" s="2" t="str">
        <f>IF('Contract Master List'!B12&lt;&gt;"", 'Contract Master List'!A12,"")</f>
        <v/>
      </c>
      <c r="B12" s="2" t="str">
        <f>IF('Contract Master List'!B12&lt;&gt;"", 'Contract Master List'!B12,"")</f>
        <v/>
      </c>
      <c r="C12" s="30" t="str">
        <f>IF('Contract Master List'!B12&lt;&gt;"", 'Contract Master List'!D12,"")</f>
        <v/>
      </c>
      <c r="D12" s="2" t="str">
        <f>IF('Contract Master List'!B12&lt;&gt;"", 'Contract Master List'!E12,"")</f>
        <v/>
      </c>
      <c r="E12" s="20" t="str">
        <f>IF('Contract Master List'!B12&lt;&gt;"", 'Contract Master List'!H12,"")</f>
        <v/>
      </c>
      <c r="F12" s="2" t="str">
        <f>IF('Contract Master List'!B12&lt;&gt;"", 'Contract Master List'!I12,"")</f>
        <v/>
      </c>
      <c r="G12" s="20" t="str">
        <f>IF(AND(E12&lt;&gt;"",F12&lt;&gt;""),E12-F12,"")</f>
        <v/>
      </c>
      <c r="H12" s="2" t="str">
        <f ca="1">IF(G12&lt;&gt;"",G12-TODAY(),"")</f>
        <v/>
      </c>
      <c r="I12" s="2" t="str">
        <f>IF('Contract Master List'!B12&lt;&gt;"", 'Contract Master List'!N12,"")</f>
        <v/>
      </c>
      <c r="J12" s="2" t="str">
        <f ca="1">IF(AND(H12&lt;&gt;"",H12&lt;=30),"YES",IF(H12&lt;&gt;"","NO",""))</f>
        <v/>
      </c>
      <c r="K12" s="2" t="str">
        <f>IF('Contract Master List'!B12&lt;&gt;"", 'Contract Master List'!P12,"")</f>
        <v/>
      </c>
    </row>
    <row r="13" spans="1:11" x14ac:dyDescent="0.3">
      <c r="A13" s="2" t="str">
        <f>IF('Contract Master List'!B13&lt;&gt;"", 'Contract Master List'!A13,"")</f>
        <v/>
      </c>
      <c r="B13" s="2" t="str">
        <f>IF('Contract Master List'!B13&lt;&gt;"", 'Contract Master List'!B13,"")</f>
        <v/>
      </c>
      <c r="C13" s="30" t="str">
        <f>IF('Contract Master List'!B13&lt;&gt;"", 'Contract Master List'!D13,"")</f>
        <v/>
      </c>
      <c r="D13" s="2" t="str">
        <f>IF('Contract Master List'!B13&lt;&gt;"", 'Contract Master List'!E13,"")</f>
        <v/>
      </c>
      <c r="E13" s="20" t="str">
        <f>IF('Contract Master List'!B13&lt;&gt;"", 'Contract Master List'!H13,"")</f>
        <v/>
      </c>
      <c r="F13" s="2" t="str">
        <f>IF('Contract Master List'!B13&lt;&gt;"", 'Contract Master List'!I13,"")</f>
        <v/>
      </c>
      <c r="G13" s="20" t="str">
        <f>IF(AND(E13&lt;&gt;"",F13&lt;&gt;""),E13-F13,"")</f>
        <v/>
      </c>
      <c r="H13" s="2" t="str">
        <f ca="1">IF(G13&lt;&gt;"",G13-TODAY(),"")</f>
        <v/>
      </c>
      <c r="I13" s="2" t="str">
        <f>IF('Contract Master List'!B13&lt;&gt;"", 'Contract Master List'!N13,"")</f>
        <v/>
      </c>
      <c r="J13" s="2" t="str">
        <f ca="1">IF(AND(H13&lt;&gt;"",H13&lt;=30),"YES",IF(H13&lt;&gt;"","NO",""))</f>
        <v/>
      </c>
      <c r="K13" s="2" t="str">
        <f>IF('Contract Master List'!B13&lt;&gt;"", 'Contract Master List'!P13,"")</f>
        <v/>
      </c>
    </row>
    <row r="14" spans="1:11" x14ac:dyDescent="0.3">
      <c r="A14" s="2" t="str">
        <f>IF('Contract Master List'!B14&lt;&gt;"", 'Contract Master List'!A14,"")</f>
        <v/>
      </c>
      <c r="B14" s="2" t="str">
        <f>IF('Contract Master List'!B14&lt;&gt;"", 'Contract Master List'!B14,"")</f>
        <v/>
      </c>
      <c r="C14" s="30" t="str">
        <f>IF('Contract Master List'!B14&lt;&gt;"", 'Contract Master List'!D14,"")</f>
        <v/>
      </c>
      <c r="D14" s="2" t="str">
        <f>IF('Contract Master List'!B14&lt;&gt;"", 'Contract Master List'!E14,"")</f>
        <v/>
      </c>
      <c r="E14" s="20" t="str">
        <f>IF('Contract Master List'!B14&lt;&gt;"", 'Contract Master List'!H14,"")</f>
        <v/>
      </c>
      <c r="F14" s="2" t="str">
        <f>IF('Contract Master List'!B14&lt;&gt;"", 'Contract Master List'!I14,"")</f>
        <v/>
      </c>
      <c r="G14" s="20" t="str">
        <f>IF(AND(E14&lt;&gt;"",F14&lt;&gt;""),E14-F14,"")</f>
        <v/>
      </c>
      <c r="H14" s="2" t="str">
        <f ca="1">IF(G14&lt;&gt;"",G14-TODAY(),"")</f>
        <v/>
      </c>
      <c r="I14" s="2" t="str">
        <f>IF('Contract Master List'!B14&lt;&gt;"", 'Contract Master List'!N14,"")</f>
        <v/>
      </c>
      <c r="J14" s="2" t="str">
        <f ca="1">IF(AND(H14&lt;&gt;"",H14&lt;=30),"YES",IF(H14&lt;&gt;"","NO",""))</f>
        <v/>
      </c>
      <c r="K14" s="2" t="str">
        <f>IF('Contract Master List'!B14&lt;&gt;"", 'Contract Master List'!P14,"")</f>
        <v/>
      </c>
    </row>
    <row r="15" spans="1:11" x14ac:dyDescent="0.3">
      <c r="A15" s="2" t="str">
        <f>IF('Contract Master List'!B15&lt;&gt;"", 'Contract Master List'!A15,"")</f>
        <v/>
      </c>
      <c r="B15" s="2" t="str">
        <f>IF('Contract Master List'!B15&lt;&gt;"", 'Contract Master List'!B15,"")</f>
        <v/>
      </c>
      <c r="C15" s="30" t="str">
        <f>IF('Contract Master List'!B15&lt;&gt;"", 'Contract Master List'!D15,"")</f>
        <v/>
      </c>
      <c r="D15" s="2" t="str">
        <f>IF('Contract Master List'!B15&lt;&gt;"", 'Contract Master List'!E15,"")</f>
        <v/>
      </c>
      <c r="E15" s="20" t="str">
        <f>IF('Contract Master List'!B15&lt;&gt;"", 'Contract Master List'!H15,"")</f>
        <v/>
      </c>
      <c r="F15" s="2" t="str">
        <f>IF('Contract Master List'!B15&lt;&gt;"", 'Contract Master List'!I15,"")</f>
        <v/>
      </c>
      <c r="G15" s="20" t="str">
        <f>IF(AND(E15&lt;&gt;"",F15&lt;&gt;""),E15-F15,"")</f>
        <v/>
      </c>
      <c r="H15" s="2" t="str">
        <f ca="1">IF(G15&lt;&gt;"",G15-TODAY(),"")</f>
        <v/>
      </c>
      <c r="I15" s="2" t="str">
        <f>IF('Contract Master List'!B15&lt;&gt;"", 'Contract Master List'!N15,"")</f>
        <v/>
      </c>
      <c r="J15" s="2" t="str">
        <f ca="1">IF(AND(H15&lt;&gt;"",H15&lt;=30),"YES",IF(H15&lt;&gt;"","NO",""))</f>
        <v/>
      </c>
      <c r="K15" s="2" t="str">
        <f>IF('Contract Master List'!B15&lt;&gt;"", 'Contract Master List'!P15,"")</f>
        <v/>
      </c>
    </row>
    <row r="16" spans="1:11" x14ac:dyDescent="0.3">
      <c r="A16" s="2" t="str">
        <f>IF('Contract Master List'!B16&lt;&gt;"", 'Contract Master List'!A16,"")</f>
        <v/>
      </c>
      <c r="B16" s="2" t="str">
        <f>IF('Contract Master List'!B16&lt;&gt;"", 'Contract Master List'!B16,"")</f>
        <v/>
      </c>
      <c r="C16" s="30" t="str">
        <f>IF('Contract Master List'!B16&lt;&gt;"", 'Contract Master List'!D16,"")</f>
        <v/>
      </c>
      <c r="D16" s="2" t="str">
        <f>IF('Contract Master List'!B16&lt;&gt;"", 'Contract Master List'!E16,"")</f>
        <v/>
      </c>
      <c r="E16" s="20" t="str">
        <f>IF('Contract Master List'!B16&lt;&gt;"", 'Contract Master List'!H16,"")</f>
        <v/>
      </c>
      <c r="F16" s="2" t="str">
        <f>IF('Contract Master List'!B16&lt;&gt;"", 'Contract Master List'!I16,"")</f>
        <v/>
      </c>
      <c r="G16" s="20" t="str">
        <f>IF(AND(E16&lt;&gt;"",F16&lt;&gt;""),E16-F16,"")</f>
        <v/>
      </c>
      <c r="H16" s="2" t="str">
        <f ca="1">IF(G16&lt;&gt;"",G16-TODAY(),"")</f>
        <v/>
      </c>
      <c r="I16" s="2" t="str">
        <f>IF('Contract Master List'!B16&lt;&gt;"", 'Contract Master List'!N16,"")</f>
        <v/>
      </c>
      <c r="J16" s="2" t="str">
        <f ca="1">IF(AND(H16&lt;&gt;"",H16&lt;=30),"YES",IF(H16&lt;&gt;"","NO",""))</f>
        <v/>
      </c>
      <c r="K16" s="2" t="str">
        <f>IF('Contract Master List'!B16&lt;&gt;"", 'Contract Master List'!P16,"")</f>
        <v/>
      </c>
    </row>
    <row r="17" spans="1:11" x14ac:dyDescent="0.3">
      <c r="A17" s="2" t="str">
        <f>IF('Contract Master List'!B17&lt;&gt;"", 'Contract Master List'!A17,"")</f>
        <v/>
      </c>
      <c r="B17" s="2" t="str">
        <f>IF('Contract Master List'!B17&lt;&gt;"", 'Contract Master List'!B17,"")</f>
        <v/>
      </c>
      <c r="C17" s="30" t="str">
        <f>IF('Contract Master List'!B17&lt;&gt;"", 'Contract Master List'!D17,"")</f>
        <v/>
      </c>
      <c r="D17" s="2" t="str">
        <f>IF('Contract Master List'!B17&lt;&gt;"", 'Contract Master List'!E17,"")</f>
        <v/>
      </c>
      <c r="E17" s="20" t="str">
        <f>IF('Contract Master List'!B17&lt;&gt;"", 'Contract Master List'!H17,"")</f>
        <v/>
      </c>
      <c r="F17" s="2" t="str">
        <f>IF('Contract Master List'!B17&lt;&gt;"", 'Contract Master List'!I17,"")</f>
        <v/>
      </c>
      <c r="G17" s="20" t="str">
        <f>IF(AND(E17&lt;&gt;"",F17&lt;&gt;""),E17-F17,"")</f>
        <v/>
      </c>
      <c r="H17" s="2" t="str">
        <f ca="1">IF(G17&lt;&gt;"",G17-TODAY(),"")</f>
        <v/>
      </c>
      <c r="I17" s="2" t="str">
        <f>IF('Contract Master List'!B17&lt;&gt;"", 'Contract Master List'!N17,"")</f>
        <v/>
      </c>
      <c r="J17" s="2" t="str">
        <f ca="1">IF(AND(H17&lt;&gt;"",H17&lt;=30),"YES",IF(H17&lt;&gt;"","NO",""))</f>
        <v/>
      </c>
      <c r="K17" s="2" t="str">
        <f>IF('Contract Master List'!B17&lt;&gt;"", 'Contract Master List'!P17,"")</f>
        <v/>
      </c>
    </row>
    <row r="18" spans="1:11" x14ac:dyDescent="0.3">
      <c r="A18" s="2" t="str">
        <f>IF('Contract Master List'!B18&lt;&gt;"", 'Contract Master List'!A18,"")</f>
        <v/>
      </c>
      <c r="B18" s="2" t="str">
        <f>IF('Contract Master List'!B18&lt;&gt;"", 'Contract Master List'!B18,"")</f>
        <v/>
      </c>
      <c r="C18" s="30" t="str">
        <f>IF('Contract Master List'!B18&lt;&gt;"", 'Contract Master List'!D18,"")</f>
        <v/>
      </c>
      <c r="D18" s="2" t="str">
        <f>IF('Contract Master List'!B18&lt;&gt;"", 'Contract Master List'!E18,"")</f>
        <v/>
      </c>
      <c r="E18" s="20" t="str">
        <f>IF('Contract Master List'!B18&lt;&gt;"", 'Contract Master List'!H18,"")</f>
        <v/>
      </c>
      <c r="F18" s="2" t="str">
        <f>IF('Contract Master List'!B18&lt;&gt;"", 'Contract Master List'!I18,"")</f>
        <v/>
      </c>
      <c r="G18" s="20" t="str">
        <f>IF(AND(E18&lt;&gt;"",F18&lt;&gt;""),E18-F18,"")</f>
        <v/>
      </c>
      <c r="H18" s="2" t="str">
        <f ca="1">IF(G18&lt;&gt;"",G18-TODAY(),"")</f>
        <v/>
      </c>
      <c r="I18" s="2" t="str">
        <f>IF('Contract Master List'!B18&lt;&gt;"", 'Contract Master List'!N18,"")</f>
        <v/>
      </c>
      <c r="J18" s="2" t="str">
        <f ca="1">IF(AND(H18&lt;&gt;"",H18&lt;=30),"YES",IF(H18&lt;&gt;"","NO",""))</f>
        <v/>
      </c>
      <c r="K18" s="2" t="str">
        <f>IF('Contract Master List'!B18&lt;&gt;"", 'Contract Master List'!P18,"")</f>
        <v/>
      </c>
    </row>
    <row r="19" spans="1:11" x14ac:dyDescent="0.3">
      <c r="A19" s="2" t="str">
        <f>IF('Contract Master List'!B19&lt;&gt;"", 'Contract Master List'!A19,"")</f>
        <v/>
      </c>
      <c r="B19" s="2" t="str">
        <f>IF('Contract Master List'!B19&lt;&gt;"", 'Contract Master List'!B19,"")</f>
        <v/>
      </c>
      <c r="C19" s="30" t="str">
        <f>IF('Contract Master List'!B19&lt;&gt;"", 'Contract Master List'!D19,"")</f>
        <v/>
      </c>
      <c r="D19" s="2" t="str">
        <f>IF('Contract Master List'!B19&lt;&gt;"", 'Contract Master List'!E19,"")</f>
        <v/>
      </c>
      <c r="E19" s="20" t="str">
        <f>IF('Contract Master List'!B19&lt;&gt;"", 'Contract Master List'!H19,"")</f>
        <v/>
      </c>
      <c r="F19" s="2" t="str">
        <f>IF('Contract Master List'!B19&lt;&gt;"", 'Contract Master List'!I19,"")</f>
        <v/>
      </c>
      <c r="G19" s="20" t="str">
        <f>IF(AND(E19&lt;&gt;"",F19&lt;&gt;""),E19-F19,"")</f>
        <v/>
      </c>
      <c r="H19" s="2" t="str">
        <f ca="1">IF(G19&lt;&gt;"",G19-TODAY(),"")</f>
        <v/>
      </c>
      <c r="I19" s="2" t="str">
        <f>IF('Contract Master List'!B19&lt;&gt;"", 'Contract Master List'!N19,"")</f>
        <v/>
      </c>
      <c r="J19" s="2" t="str">
        <f ca="1">IF(AND(H19&lt;&gt;"",H19&lt;=30),"YES",IF(H19&lt;&gt;"","NO",""))</f>
        <v/>
      </c>
      <c r="K19" s="2" t="str">
        <f>IF('Contract Master List'!B19&lt;&gt;"", 'Contract Master List'!P19,"")</f>
        <v/>
      </c>
    </row>
    <row r="20" spans="1:11" x14ac:dyDescent="0.3">
      <c r="A20" s="2" t="str">
        <f>IF('Contract Master List'!B20&lt;&gt;"", 'Contract Master List'!A20,"")</f>
        <v/>
      </c>
      <c r="B20" s="2" t="str">
        <f>IF('Contract Master List'!B20&lt;&gt;"", 'Contract Master List'!B20,"")</f>
        <v/>
      </c>
      <c r="C20" s="30" t="str">
        <f>IF('Contract Master List'!B20&lt;&gt;"", 'Contract Master List'!D20,"")</f>
        <v/>
      </c>
      <c r="D20" s="2" t="str">
        <f>IF('Contract Master List'!B20&lt;&gt;"", 'Contract Master List'!E20,"")</f>
        <v/>
      </c>
      <c r="E20" s="20" t="str">
        <f>IF('Contract Master List'!B20&lt;&gt;"", 'Contract Master List'!H20,"")</f>
        <v/>
      </c>
      <c r="F20" s="2" t="str">
        <f>IF('Contract Master List'!B20&lt;&gt;"", 'Contract Master List'!I20,"")</f>
        <v/>
      </c>
      <c r="G20" s="20" t="str">
        <f>IF(AND(E20&lt;&gt;"",F20&lt;&gt;""),E20-F20,"")</f>
        <v/>
      </c>
      <c r="H20" s="2" t="str">
        <f ca="1">IF(G20&lt;&gt;"",G20-TODAY(),"")</f>
        <v/>
      </c>
      <c r="I20" s="2" t="str">
        <f>IF('Contract Master List'!B20&lt;&gt;"", 'Contract Master List'!N20,"")</f>
        <v/>
      </c>
      <c r="J20" s="2" t="str">
        <f ca="1">IF(AND(H20&lt;&gt;"",H20&lt;=30),"YES",IF(H20&lt;&gt;"","NO",""))</f>
        <v/>
      </c>
      <c r="K20" s="2" t="str">
        <f>IF('Contract Master List'!B20&lt;&gt;"", 'Contract Master List'!P20,"")</f>
        <v/>
      </c>
    </row>
    <row r="21" spans="1:11" x14ac:dyDescent="0.3">
      <c r="A21" s="2" t="str">
        <f>IF('Contract Master List'!B21&lt;&gt;"", 'Contract Master List'!A21,"")</f>
        <v/>
      </c>
      <c r="B21" s="2" t="str">
        <f>IF('Contract Master List'!B21&lt;&gt;"", 'Contract Master List'!B21,"")</f>
        <v/>
      </c>
      <c r="C21" s="30" t="str">
        <f>IF('Contract Master List'!B21&lt;&gt;"", 'Contract Master List'!D21,"")</f>
        <v/>
      </c>
      <c r="D21" s="2" t="str">
        <f>IF('Contract Master List'!B21&lt;&gt;"", 'Contract Master List'!E21,"")</f>
        <v/>
      </c>
      <c r="E21" s="20" t="str">
        <f>IF('Contract Master List'!B21&lt;&gt;"", 'Contract Master List'!H21,"")</f>
        <v/>
      </c>
      <c r="F21" s="2" t="str">
        <f>IF('Contract Master List'!B21&lt;&gt;"", 'Contract Master List'!I21,"")</f>
        <v/>
      </c>
      <c r="G21" s="20" t="str">
        <f>IF(AND(E21&lt;&gt;"",F21&lt;&gt;""),E21-F21,"")</f>
        <v/>
      </c>
      <c r="H21" s="2" t="str">
        <f ca="1">IF(G21&lt;&gt;"",G21-TODAY(),"")</f>
        <v/>
      </c>
      <c r="I21" s="2" t="str">
        <f>IF('Contract Master List'!B21&lt;&gt;"", 'Contract Master List'!N21,"")</f>
        <v/>
      </c>
      <c r="J21" s="2" t="str">
        <f ca="1">IF(AND(H21&lt;&gt;"",H21&lt;=30),"YES",IF(H21&lt;&gt;"","NO",""))</f>
        <v/>
      </c>
      <c r="K21" s="2" t="str">
        <f>IF('Contract Master List'!B21&lt;&gt;"", 'Contract Master List'!P21,"")</f>
        <v/>
      </c>
    </row>
    <row r="22" spans="1:11" x14ac:dyDescent="0.3">
      <c r="A22" s="2" t="str">
        <f>IF('Contract Master List'!B22&lt;&gt;"", 'Contract Master List'!A22,"")</f>
        <v/>
      </c>
      <c r="B22" s="2" t="str">
        <f>IF('Contract Master List'!B22&lt;&gt;"", 'Contract Master List'!B22,"")</f>
        <v/>
      </c>
      <c r="C22" s="30" t="str">
        <f>IF('Contract Master List'!B22&lt;&gt;"", 'Contract Master List'!D22,"")</f>
        <v/>
      </c>
      <c r="D22" s="2" t="str">
        <f>IF('Contract Master List'!B22&lt;&gt;"", 'Contract Master List'!E22,"")</f>
        <v/>
      </c>
      <c r="E22" s="20" t="str">
        <f>IF('Contract Master List'!B22&lt;&gt;"", 'Contract Master List'!H22,"")</f>
        <v/>
      </c>
      <c r="F22" s="2" t="str">
        <f>IF('Contract Master List'!B22&lt;&gt;"", 'Contract Master List'!I22,"")</f>
        <v/>
      </c>
      <c r="G22" s="20" t="str">
        <f>IF(AND(E22&lt;&gt;"",F22&lt;&gt;""),E22-F22,"")</f>
        <v/>
      </c>
      <c r="H22" s="2" t="str">
        <f ca="1">IF(G22&lt;&gt;"",G22-TODAY(),"")</f>
        <v/>
      </c>
      <c r="I22" s="2" t="str">
        <f>IF('Contract Master List'!B22&lt;&gt;"", 'Contract Master List'!N22,"")</f>
        <v/>
      </c>
      <c r="J22" s="2" t="str">
        <f ca="1">IF(AND(H22&lt;&gt;"",H22&lt;=30),"YES",IF(H22&lt;&gt;"","NO",""))</f>
        <v/>
      </c>
      <c r="K22" s="2" t="str">
        <f>IF('Contract Master List'!B22&lt;&gt;"", 'Contract Master List'!P22,"")</f>
        <v/>
      </c>
    </row>
    <row r="23" spans="1:11" x14ac:dyDescent="0.3">
      <c r="A23" s="2" t="str">
        <f>IF('Contract Master List'!B23&lt;&gt;"", 'Contract Master List'!A23,"")</f>
        <v/>
      </c>
      <c r="B23" s="2" t="str">
        <f>IF('Contract Master List'!B23&lt;&gt;"", 'Contract Master List'!B23,"")</f>
        <v/>
      </c>
      <c r="C23" s="30" t="str">
        <f>IF('Contract Master List'!B23&lt;&gt;"", 'Contract Master List'!D23,"")</f>
        <v/>
      </c>
      <c r="D23" s="2" t="str">
        <f>IF('Contract Master List'!B23&lt;&gt;"", 'Contract Master List'!E23,"")</f>
        <v/>
      </c>
      <c r="E23" s="20" t="str">
        <f>IF('Contract Master List'!B23&lt;&gt;"", 'Contract Master List'!H23,"")</f>
        <v/>
      </c>
      <c r="F23" s="2" t="str">
        <f>IF('Contract Master List'!B23&lt;&gt;"", 'Contract Master List'!I23,"")</f>
        <v/>
      </c>
      <c r="G23" s="20" t="str">
        <f>IF(AND(E23&lt;&gt;"",F23&lt;&gt;""),E23-F23,"")</f>
        <v/>
      </c>
      <c r="H23" s="2" t="str">
        <f ca="1">IF(G23&lt;&gt;"",G23-TODAY(),"")</f>
        <v/>
      </c>
      <c r="I23" s="2" t="str">
        <f>IF('Contract Master List'!B23&lt;&gt;"", 'Contract Master List'!N23,"")</f>
        <v/>
      </c>
      <c r="J23" s="2" t="str">
        <f ca="1">IF(AND(H23&lt;&gt;"",H23&lt;=30),"YES",IF(H23&lt;&gt;"","NO",""))</f>
        <v/>
      </c>
      <c r="K23" s="2" t="str">
        <f>IF('Contract Master List'!B23&lt;&gt;"", 'Contract Master List'!P23,"")</f>
        <v/>
      </c>
    </row>
    <row r="24" spans="1:11" x14ac:dyDescent="0.3">
      <c r="A24" s="2" t="str">
        <f>IF('Contract Master List'!B24&lt;&gt;"", 'Contract Master List'!A24,"")</f>
        <v/>
      </c>
      <c r="B24" s="2" t="str">
        <f>IF('Contract Master List'!B24&lt;&gt;"", 'Contract Master List'!B24,"")</f>
        <v/>
      </c>
      <c r="C24" s="30" t="str">
        <f>IF('Contract Master List'!B24&lt;&gt;"", 'Contract Master List'!D24,"")</f>
        <v/>
      </c>
      <c r="D24" s="2" t="str">
        <f>IF('Contract Master List'!B24&lt;&gt;"", 'Contract Master List'!E24,"")</f>
        <v/>
      </c>
      <c r="E24" s="20" t="str">
        <f>IF('Contract Master List'!B24&lt;&gt;"", 'Contract Master List'!H24,"")</f>
        <v/>
      </c>
      <c r="F24" s="2" t="str">
        <f>IF('Contract Master List'!B24&lt;&gt;"", 'Contract Master List'!I24,"")</f>
        <v/>
      </c>
      <c r="G24" s="20" t="str">
        <f>IF(AND(E24&lt;&gt;"",F24&lt;&gt;""),E24-F24,"")</f>
        <v/>
      </c>
      <c r="H24" s="2" t="str">
        <f ca="1">IF(G24&lt;&gt;"",G24-TODAY(),"")</f>
        <v/>
      </c>
      <c r="I24" s="2" t="str">
        <f>IF('Contract Master List'!B24&lt;&gt;"", 'Contract Master List'!N24,"")</f>
        <v/>
      </c>
      <c r="J24" s="2" t="str">
        <f ca="1">IF(AND(H24&lt;&gt;"",H24&lt;=30),"YES",IF(H24&lt;&gt;"","NO",""))</f>
        <v/>
      </c>
      <c r="K24" s="2" t="str">
        <f>IF('Contract Master List'!B24&lt;&gt;"", 'Contract Master List'!P24,"")</f>
        <v/>
      </c>
    </row>
    <row r="25" spans="1:11" x14ac:dyDescent="0.3">
      <c r="A25" s="2" t="str">
        <f>IF('Contract Master List'!B25&lt;&gt;"", 'Contract Master List'!A25,"")</f>
        <v/>
      </c>
      <c r="B25" s="2" t="str">
        <f>IF('Contract Master List'!B25&lt;&gt;"", 'Contract Master List'!B25,"")</f>
        <v/>
      </c>
      <c r="C25" s="30" t="str">
        <f>IF('Contract Master List'!B25&lt;&gt;"", 'Contract Master List'!D25,"")</f>
        <v/>
      </c>
      <c r="D25" s="2" t="str">
        <f>IF('Contract Master List'!B25&lt;&gt;"", 'Contract Master List'!E25,"")</f>
        <v/>
      </c>
      <c r="E25" s="20" t="str">
        <f>IF('Contract Master List'!B25&lt;&gt;"", 'Contract Master List'!H25,"")</f>
        <v/>
      </c>
      <c r="F25" s="2" t="str">
        <f>IF('Contract Master List'!B25&lt;&gt;"", 'Contract Master List'!I25,"")</f>
        <v/>
      </c>
      <c r="G25" s="20" t="str">
        <f>IF(AND(E25&lt;&gt;"",F25&lt;&gt;""),E25-F25,"")</f>
        <v/>
      </c>
      <c r="H25" s="2" t="str">
        <f ca="1">IF(G25&lt;&gt;"",G25-TODAY(),"")</f>
        <v/>
      </c>
      <c r="I25" s="2" t="str">
        <f>IF('Contract Master List'!B25&lt;&gt;"", 'Contract Master List'!N25,"")</f>
        <v/>
      </c>
      <c r="J25" s="2" t="str">
        <f ca="1">IF(AND(H25&lt;&gt;"",H25&lt;=30),"YES",IF(H25&lt;&gt;"","NO",""))</f>
        <v/>
      </c>
      <c r="K25" s="2" t="str">
        <f>IF('Contract Master List'!B25&lt;&gt;"", 'Contract Master List'!P25,"")</f>
        <v/>
      </c>
    </row>
    <row r="26" spans="1:11" x14ac:dyDescent="0.3">
      <c r="A26" s="2" t="str">
        <f>IF('Contract Master List'!B26&lt;&gt;"", 'Contract Master List'!A26,"")</f>
        <v/>
      </c>
      <c r="B26" s="2" t="str">
        <f>IF('Contract Master List'!B26&lt;&gt;"", 'Contract Master List'!B26,"")</f>
        <v/>
      </c>
      <c r="C26" s="30" t="str">
        <f>IF('Contract Master List'!B26&lt;&gt;"", 'Contract Master List'!D26,"")</f>
        <v/>
      </c>
      <c r="D26" s="2" t="str">
        <f>IF('Contract Master List'!B26&lt;&gt;"", 'Contract Master List'!E26,"")</f>
        <v/>
      </c>
      <c r="E26" s="20" t="str">
        <f>IF('Contract Master List'!B26&lt;&gt;"", 'Contract Master List'!H26,"")</f>
        <v/>
      </c>
      <c r="F26" s="2" t="str">
        <f>IF('Contract Master List'!B26&lt;&gt;"", 'Contract Master List'!I26,"")</f>
        <v/>
      </c>
      <c r="G26" s="20" t="str">
        <f>IF(AND(E26&lt;&gt;"",F26&lt;&gt;""),E26-F26,"")</f>
        <v/>
      </c>
      <c r="H26" s="2" t="str">
        <f ca="1">IF(G26&lt;&gt;"",G26-TODAY(),"")</f>
        <v/>
      </c>
      <c r="I26" s="2" t="str">
        <f>IF('Contract Master List'!B26&lt;&gt;"", 'Contract Master List'!N26,"")</f>
        <v/>
      </c>
      <c r="J26" s="2" t="str">
        <f ca="1">IF(AND(H26&lt;&gt;"",H26&lt;=30),"YES",IF(H26&lt;&gt;"","NO",""))</f>
        <v/>
      </c>
      <c r="K26" s="2" t="str">
        <f>IF('Contract Master List'!B26&lt;&gt;"", 'Contract Master List'!P26,"")</f>
        <v/>
      </c>
    </row>
    <row r="27" spans="1:11" x14ac:dyDescent="0.3">
      <c r="A27" s="2" t="str">
        <f>IF('Contract Master List'!B27&lt;&gt;"", 'Contract Master List'!A27,"")</f>
        <v/>
      </c>
      <c r="B27" s="2" t="str">
        <f>IF('Contract Master List'!B27&lt;&gt;"", 'Contract Master List'!B27,"")</f>
        <v/>
      </c>
      <c r="C27" s="30" t="str">
        <f>IF('Contract Master List'!B27&lt;&gt;"", 'Contract Master List'!D27,"")</f>
        <v/>
      </c>
      <c r="D27" s="2" t="str">
        <f>IF('Contract Master List'!B27&lt;&gt;"", 'Contract Master List'!E27,"")</f>
        <v/>
      </c>
      <c r="E27" s="20" t="str">
        <f>IF('Contract Master List'!B27&lt;&gt;"", 'Contract Master List'!H27,"")</f>
        <v/>
      </c>
      <c r="F27" s="2" t="str">
        <f>IF('Contract Master List'!B27&lt;&gt;"", 'Contract Master List'!I27,"")</f>
        <v/>
      </c>
      <c r="G27" s="20" t="str">
        <f>IF(AND(E27&lt;&gt;"",F27&lt;&gt;""),E27-F27,"")</f>
        <v/>
      </c>
      <c r="H27" s="2" t="str">
        <f ca="1">IF(G27&lt;&gt;"",G27-TODAY(),"")</f>
        <v/>
      </c>
      <c r="I27" s="2" t="str">
        <f>IF('Contract Master List'!B27&lt;&gt;"", 'Contract Master List'!N27,"")</f>
        <v/>
      </c>
      <c r="J27" s="2" t="str">
        <f ca="1">IF(AND(H27&lt;&gt;"",H27&lt;=30),"YES",IF(H27&lt;&gt;"","NO",""))</f>
        <v/>
      </c>
      <c r="K27" s="2" t="str">
        <f>IF('Contract Master List'!B27&lt;&gt;"", 'Contract Master List'!P27,"")</f>
        <v/>
      </c>
    </row>
    <row r="28" spans="1:11" x14ac:dyDescent="0.3">
      <c r="A28" s="2" t="str">
        <f>IF('Contract Master List'!B28&lt;&gt;"", 'Contract Master List'!A28,"")</f>
        <v/>
      </c>
      <c r="B28" s="2" t="str">
        <f>IF('Contract Master List'!B28&lt;&gt;"", 'Contract Master List'!B28,"")</f>
        <v/>
      </c>
      <c r="C28" s="30" t="str">
        <f>IF('Contract Master List'!B28&lt;&gt;"", 'Contract Master List'!D28,"")</f>
        <v/>
      </c>
      <c r="D28" s="2" t="str">
        <f>IF('Contract Master List'!B28&lt;&gt;"", 'Contract Master List'!E28,"")</f>
        <v/>
      </c>
      <c r="E28" s="20" t="str">
        <f>IF('Contract Master List'!B28&lt;&gt;"", 'Contract Master List'!H28,"")</f>
        <v/>
      </c>
      <c r="F28" s="2" t="str">
        <f>IF('Contract Master List'!B28&lt;&gt;"", 'Contract Master List'!I28,"")</f>
        <v/>
      </c>
      <c r="G28" s="20" t="str">
        <f>IF(AND(E28&lt;&gt;"",F28&lt;&gt;""),E28-F28,"")</f>
        <v/>
      </c>
      <c r="H28" s="2" t="str">
        <f ca="1">IF(G28&lt;&gt;"",G28-TODAY(),"")</f>
        <v/>
      </c>
      <c r="I28" s="2" t="str">
        <f>IF('Contract Master List'!B28&lt;&gt;"", 'Contract Master List'!N28,"")</f>
        <v/>
      </c>
      <c r="J28" s="2" t="str">
        <f ca="1">IF(AND(H28&lt;&gt;"",H28&lt;=30),"YES",IF(H28&lt;&gt;"","NO",""))</f>
        <v/>
      </c>
      <c r="K28" s="2" t="str">
        <f>IF('Contract Master List'!B28&lt;&gt;"", 'Contract Master List'!P28,"")</f>
        <v/>
      </c>
    </row>
    <row r="29" spans="1:11" x14ac:dyDescent="0.3">
      <c r="A29" s="2" t="str">
        <f>IF('Contract Master List'!B29&lt;&gt;"", 'Contract Master List'!A29,"")</f>
        <v/>
      </c>
      <c r="B29" s="2" t="str">
        <f>IF('Contract Master List'!B29&lt;&gt;"", 'Contract Master List'!B29,"")</f>
        <v/>
      </c>
      <c r="C29" s="30" t="str">
        <f>IF('Contract Master List'!B29&lt;&gt;"", 'Contract Master List'!D29,"")</f>
        <v/>
      </c>
      <c r="D29" s="2" t="str">
        <f>IF('Contract Master List'!B29&lt;&gt;"", 'Contract Master List'!E29,"")</f>
        <v/>
      </c>
      <c r="E29" s="20" t="str">
        <f>IF('Contract Master List'!B29&lt;&gt;"", 'Contract Master List'!H29,"")</f>
        <v/>
      </c>
      <c r="F29" s="2" t="str">
        <f>IF('Contract Master List'!B29&lt;&gt;"", 'Contract Master List'!I29,"")</f>
        <v/>
      </c>
      <c r="G29" s="20" t="str">
        <f>IF(AND(E29&lt;&gt;"",F29&lt;&gt;""),E29-F29,"")</f>
        <v/>
      </c>
      <c r="H29" s="2" t="str">
        <f ca="1">IF(G29&lt;&gt;"",G29-TODAY(),"")</f>
        <v/>
      </c>
      <c r="I29" s="2" t="str">
        <f>IF('Contract Master List'!B29&lt;&gt;"", 'Contract Master List'!N29,"")</f>
        <v/>
      </c>
      <c r="J29" s="2" t="str">
        <f ca="1">IF(AND(H29&lt;&gt;"",H29&lt;=30),"YES",IF(H29&lt;&gt;"","NO",""))</f>
        <v/>
      </c>
      <c r="K29" s="2" t="str">
        <f>IF('Contract Master List'!B29&lt;&gt;"", 'Contract Master List'!P29,"")</f>
        <v/>
      </c>
    </row>
    <row r="30" spans="1:11" x14ac:dyDescent="0.3">
      <c r="A30" s="2" t="str">
        <f>IF('Contract Master List'!B30&lt;&gt;"", 'Contract Master List'!A30,"")</f>
        <v/>
      </c>
      <c r="B30" s="2" t="str">
        <f>IF('Contract Master List'!B30&lt;&gt;"", 'Contract Master List'!B30,"")</f>
        <v/>
      </c>
      <c r="C30" s="30" t="str">
        <f>IF('Contract Master List'!B30&lt;&gt;"", 'Contract Master List'!D30,"")</f>
        <v/>
      </c>
      <c r="D30" s="2" t="str">
        <f>IF('Contract Master List'!B30&lt;&gt;"", 'Contract Master List'!E30,"")</f>
        <v/>
      </c>
      <c r="E30" s="20" t="str">
        <f>IF('Contract Master List'!B30&lt;&gt;"", 'Contract Master List'!H30,"")</f>
        <v/>
      </c>
      <c r="F30" s="2" t="str">
        <f>IF('Contract Master List'!B30&lt;&gt;"", 'Contract Master List'!I30,"")</f>
        <v/>
      </c>
      <c r="G30" s="20" t="str">
        <f>IF(AND(E30&lt;&gt;"",F30&lt;&gt;""),E30-F30,"")</f>
        <v/>
      </c>
      <c r="H30" s="2" t="str">
        <f ca="1">IF(G30&lt;&gt;"",G30-TODAY(),"")</f>
        <v/>
      </c>
      <c r="I30" s="2" t="str">
        <f>IF('Contract Master List'!B30&lt;&gt;"", 'Contract Master List'!N30,"")</f>
        <v/>
      </c>
      <c r="J30" s="2" t="str">
        <f ca="1">IF(AND(H30&lt;&gt;"",H30&lt;=30),"YES",IF(H30&lt;&gt;"","NO",""))</f>
        <v/>
      </c>
      <c r="K30" s="2" t="str">
        <f>IF('Contract Master List'!B30&lt;&gt;"", 'Contract Master List'!P30,"")</f>
        <v/>
      </c>
    </row>
    <row r="31" spans="1:11" x14ac:dyDescent="0.3">
      <c r="A31" s="2" t="str">
        <f>IF('Contract Master List'!B31&lt;&gt;"", 'Contract Master List'!A31,"")</f>
        <v/>
      </c>
      <c r="B31" s="2" t="str">
        <f>IF('Contract Master List'!B31&lt;&gt;"", 'Contract Master List'!B31,"")</f>
        <v/>
      </c>
      <c r="C31" s="30" t="str">
        <f>IF('Contract Master List'!B31&lt;&gt;"", 'Contract Master List'!D31,"")</f>
        <v/>
      </c>
      <c r="D31" s="2" t="str">
        <f>IF('Contract Master List'!B31&lt;&gt;"", 'Contract Master List'!E31,"")</f>
        <v/>
      </c>
      <c r="E31" s="20" t="str">
        <f>IF('Contract Master List'!B31&lt;&gt;"", 'Contract Master List'!H31,"")</f>
        <v/>
      </c>
      <c r="F31" s="2" t="str">
        <f>IF('Contract Master List'!B31&lt;&gt;"", 'Contract Master List'!I31,"")</f>
        <v/>
      </c>
      <c r="G31" s="20" t="str">
        <f>IF(AND(E31&lt;&gt;"",F31&lt;&gt;""),E31-F31,"")</f>
        <v/>
      </c>
      <c r="H31" s="2" t="str">
        <f ca="1">IF(G31&lt;&gt;"",G31-TODAY(),"")</f>
        <v/>
      </c>
      <c r="I31" s="2" t="str">
        <f>IF('Contract Master List'!B31&lt;&gt;"", 'Contract Master List'!N31,"")</f>
        <v/>
      </c>
      <c r="J31" s="2" t="str">
        <f ca="1">IF(AND(H31&lt;&gt;"",H31&lt;=30),"YES",IF(H31&lt;&gt;"","NO",""))</f>
        <v/>
      </c>
      <c r="K31" s="2" t="str">
        <f>IF('Contract Master List'!B31&lt;&gt;"", 'Contract Master List'!P31,"")</f>
        <v/>
      </c>
    </row>
    <row r="32" spans="1:11" x14ac:dyDescent="0.3">
      <c r="A32" s="2" t="str">
        <f>IF('Contract Master List'!B32&lt;&gt;"", 'Contract Master List'!A32,"")</f>
        <v/>
      </c>
      <c r="B32" s="2" t="str">
        <f>IF('Contract Master List'!B32&lt;&gt;"", 'Contract Master List'!B32,"")</f>
        <v/>
      </c>
      <c r="C32" s="30" t="str">
        <f>IF('Contract Master List'!B32&lt;&gt;"", 'Contract Master List'!D32,"")</f>
        <v/>
      </c>
      <c r="D32" s="2" t="str">
        <f>IF('Contract Master List'!B32&lt;&gt;"", 'Contract Master List'!E32,"")</f>
        <v/>
      </c>
      <c r="E32" s="20" t="str">
        <f>IF('Contract Master List'!B32&lt;&gt;"", 'Contract Master List'!H32,"")</f>
        <v/>
      </c>
      <c r="F32" s="2" t="str">
        <f>IF('Contract Master List'!B32&lt;&gt;"", 'Contract Master List'!I32,"")</f>
        <v/>
      </c>
      <c r="G32" s="20" t="str">
        <f>IF(AND(E32&lt;&gt;"",F32&lt;&gt;""),E32-F32,"")</f>
        <v/>
      </c>
      <c r="H32" s="2" t="str">
        <f ca="1">IF(G32&lt;&gt;"",G32-TODAY(),"")</f>
        <v/>
      </c>
      <c r="I32" s="2" t="str">
        <f>IF('Contract Master List'!B32&lt;&gt;"", 'Contract Master List'!N32,"")</f>
        <v/>
      </c>
      <c r="J32" s="2" t="str">
        <f ca="1">IF(AND(H32&lt;&gt;"",H32&lt;=30),"YES",IF(H32&lt;&gt;"","NO",""))</f>
        <v/>
      </c>
      <c r="K32" s="2" t="str">
        <f>IF('Contract Master List'!B32&lt;&gt;"", 'Contract Master List'!P32,"")</f>
        <v/>
      </c>
    </row>
    <row r="33" spans="1:11" x14ac:dyDescent="0.3">
      <c r="A33" s="2" t="str">
        <f>IF('Contract Master List'!B33&lt;&gt;"", 'Contract Master List'!A33,"")</f>
        <v/>
      </c>
      <c r="B33" s="2" t="str">
        <f>IF('Contract Master List'!B33&lt;&gt;"", 'Contract Master List'!B33,"")</f>
        <v/>
      </c>
      <c r="C33" s="30" t="str">
        <f>IF('Contract Master List'!B33&lt;&gt;"", 'Contract Master List'!D33,"")</f>
        <v/>
      </c>
      <c r="D33" s="2" t="str">
        <f>IF('Contract Master List'!B33&lt;&gt;"", 'Contract Master List'!E33,"")</f>
        <v/>
      </c>
      <c r="E33" s="20" t="str">
        <f>IF('Contract Master List'!B33&lt;&gt;"", 'Contract Master List'!H33,"")</f>
        <v/>
      </c>
      <c r="F33" s="2" t="str">
        <f>IF('Contract Master List'!B33&lt;&gt;"", 'Contract Master List'!I33,"")</f>
        <v/>
      </c>
      <c r="G33" s="20" t="str">
        <f>IF(AND(E33&lt;&gt;"",F33&lt;&gt;""),E33-F33,"")</f>
        <v/>
      </c>
      <c r="H33" s="2" t="str">
        <f ca="1">IF(G33&lt;&gt;"",G33-TODAY(),"")</f>
        <v/>
      </c>
      <c r="I33" s="2" t="str">
        <f>IF('Contract Master List'!B33&lt;&gt;"", 'Contract Master List'!N33,"")</f>
        <v/>
      </c>
      <c r="J33" s="2" t="str">
        <f ca="1">IF(AND(H33&lt;&gt;"",H33&lt;=30),"YES",IF(H33&lt;&gt;"","NO",""))</f>
        <v/>
      </c>
      <c r="K33" s="2" t="str">
        <f>IF('Contract Master List'!B33&lt;&gt;"", 'Contract Master List'!P33,"")</f>
        <v/>
      </c>
    </row>
    <row r="34" spans="1:11" x14ac:dyDescent="0.3">
      <c r="A34" s="2" t="str">
        <f>IF('Contract Master List'!B34&lt;&gt;"", 'Contract Master List'!A34,"")</f>
        <v/>
      </c>
      <c r="B34" s="2" t="str">
        <f>IF('Contract Master List'!B34&lt;&gt;"", 'Contract Master List'!B34,"")</f>
        <v/>
      </c>
      <c r="C34" s="30" t="str">
        <f>IF('Contract Master List'!B34&lt;&gt;"", 'Contract Master List'!D34,"")</f>
        <v/>
      </c>
      <c r="D34" s="2" t="str">
        <f>IF('Contract Master List'!B34&lt;&gt;"", 'Contract Master List'!E34,"")</f>
        <v/>
      </c>
      <c r="E34" s="20" t="str">
        <f>IF('Contract Master List'!B34&lt;&gt;"", 'Contract Master List'!H34,"")</f>
        <v/>
      </c>
      <c r="F34" s="2" t="str">
        <f>IF('Contract Master List'!B34&lt;&gt;"", 'Contract Master List'!I34,"")</f>
        <v/>
      </c>
      <c r="G34" s="20" t="str">
        <f>IF(AND(E34&lt;&gt;"",F34&lt;&gt;""),E34-F34,"")</f>
        <v/>
      </c>
      <c r="H34" s="2" t="str">
        <f ca="1">IF(G34&lt;&gt;"",G34-TODAY(),"")</f>
        <v/>
      </c>
      <c r="I34" s="2" t="str">
        <f>IF('Contract Master List'!B34&lt;&gt;"", 'Contract Master List'!N34,"")</f>
        <v/>
      </c>
      <c r="J34" s="2" t="str">
        <f ca="1">IF(AND(H34&lt;&gt;"",H34&lt;=30),"YES",IF(H34&lt;&gt;"","NO",""))</f>
        <v/>
      </c>
      <c r="K34" s="2" t="str">
        <f>IF('Contract Master List'!B34&lt;&gt;"", 'Contract Master List'!P34,"")</f>
        <v/>
      </c>
    </row>
    <row r="35" spans="1:11" x14ac:dyDescent="0.3">
      <c r="A35" s="2" t="str">
        <f>IF('Contract Master List'!B35&lt;&gt;"", 'Contract Master List'!A35,"")</f>
        <v/>
      </c>
      <c r="B35" s="2" t="str">
        <f>IF('Contract Master List'!B35&lt;&gt;"", 'Contract Master List'!B35,"")</f>
        <v/>
      </c>
      <c r="C35" s="30" t="str">
        <f>IF('Contract Master List'!B35&lt;&gt;"", 'Contract Master List'!D35,"")</f>
        <v/>
      </c>
      <c r="D35" s="2" t="str">
        <f>IF('Contract Master List'!B35&lt;&gt;"", 'Contract Master List'!E35,"")</f>
        <v/>
      </c>
      <c r="E35" s="20" t="str">
        <f>IF('Contract Master List'!B35&lt;&gt;"", 'Contract Master List'!H35,"")</f>
        <v/>
      </c>
      <c r="F35" s="2" t="str">
        <f>IF('Contract Master List'!B35&lt;&gt;"", 'Contract Master List'!I35,"")</f>
        <v/>
      </c>
      <c r="G35" s="20" t="str">
        <f>IF(AND(E35&lt;&gt;"",F35&lt;&gt;""),E35-F35,"")</f>
        <v/>
      </c>
      <c r="H35" s="2" t="str">
        <f ca="1">IF(G35&lt;&gt;"",G35-TODAY(),"")</f>
        <v/>
      </c>
      <c r="I35" s="2" t="str">
        <f>IF('Contract Master List'!B35&lt;&gt;"", 'Contract Master List'!N35,"")</f>
        <v/>
      </c>
      <c r="J35" s="2" t="str">
        <f ca="1">IF(AND(H35&lt;&gt;"",H35&lt;=30),"YES",IF(H35&lt;&gt;"","NO",""))</f>
        <v/>
      </c>
      <c r="K35" s="2" t="str">
        <f>IF('Contract Master List'!B35&lt;&gt;"", 'Contract Master List'!P35,"")</f>
        <v/>
      </c>
    </row>
    <row r="36" spans="1:11" x14ac:dyDescent="0.3">
      <c r="A36" s="2" t="str">
        <f>IF('Contract Master List'!B36&lt;&gt;"", 'Contract Master List'!A36,"")</f>
        <v/>
      </c>
      <c r="B36" s="2" t="str">
        <f>IF('Contract Master List'!B36&lt;&gt;"", 'Contract Master List'!B36,"")</f>
        <v/>
      </c>
      <c r="C36" s="30" t="str">
        <f>IF('Contract Master List'!B36&lt;&gt;"", 'Contract Master List'!D36,"")</f>
        <v/>
      </c>
      <c r="D36" s="2" t="str">
        <f>IF('Contract Master List'!B36&lt;&gt;"", 'Contract Master List'!E36,"")</f>
        <v/>
      </c>
      <c r="E36" s="20" t="str">
        <f>IF('Contract Master List'!B36&lt;&gt;"", 'Contract Master List'!H36,"")</f>
        <v/>
      </c>
      <c r="F36" s="2" t="str">
        <f>IF('Contract Master List'!B36&lt;&gt;"", 'Contract Master List'!I36,"")</f>
        <v/>
      </c>
      <c r="G36" s="20" t="str">
        <f>IF(AND(E36&lt;&gt;"",F36&lt;&gt;""),E36-F36,"")</f>
        <v/>
      </c>
      <c r="H36" s="2" t="str">
        <f ca="1">IF(G36&lt;&gt;"",G36-TODAY(),"")</f>
        <v/>
      </c>
      <c r="I36" s="2" t="str">
        <f>IF('Contract Master List'!B36&lt;&gt;"", 'Contract Master List'!N36,"")</f>
        <v/>
      </c>
      <c r="J36" s="2" t="str">
        <f ca="1">IF(AND(H36&lt;&gt;"",H36&lt;=30),"YES",IF(H36&lt;&gt;"","NO",""))</f>
        <v/>
      </c>
      <c r="K36" s="2" t="str">
        <f>IF('Contract Master List'!B36&lt;&gt;"", 'Contract Master List'!P36,"")</f>
        <v/>
      </c>
    </row>
    <row r="37" spans="1:11" x14ac:dyDescent="0.3">
      <c r="A37" s="2" t="str">
        <f>IF('Contract Master List'!B37&lt;&gt;"", 'Contract Master List'!A37,"")</f>
        <v/>
      </c>
      <c r="B37" s="2" t="str">
        <f>IF('Contract Master List'!B37&lt;&gt;"", 'Contract Master List'!B37,"")</f>
        <v/>
      </c>
      <c r="C37" s="30" t="str">
        <f>IF('Contract Master List'!B37&lt;&gt;"", 'Contract Master List'!D37,"")</f>
        <v/>
      </c>
      <c r="D37" s="2" t="str">
        <f>IF('Contract Master List'!B37&lt;&gt;"", 'Contract Master List'!E37,"")</f>
        <v/>
      </c>
      <c r="E37" s="20" t="str">
        <f>IF('Contract Master List'!B37&lt;&gt;"", 'Contract Master List'!H37,"")</f>
        <v/>
      </c>
      <c r="F37" s="2" t="str">
        <f>IF('Contract Master List'!B37&lt;&gt;"", 'Contract Master List'!I37,"")</f>
        <v/>
      </c>
      <c r="G37" s="20" t="str">
        <f>IF(AND(E37&lt;&gt;"",F37&lt;&gt;""),E37-F37,"")</f>
        <v/>
      </c>
      <c r="H37" s="2" t="str">
        <f ca="1">IF(G37&lt;&gt;"",G37-TODAY(),"")</f>
        <v/>
      </c>
      <c r="I37" s="2" t="str">
        <f>IF('Contract Master List'!B37&lt;&gt;"", 'Contract Master List'!N37,"")</f>
        <v/>
      </c>
      <c r="J37" s="2" t="str">
        <f ca="1">IF(AND(H37&lt;&gt;"",H37&lt;=30),"YES",IF(H37&lt;&gt;"","NO",""))</f>
        <v/>
      </c>
      <c r="K37" s="2" t="str">
        <f>IF('Contract Master List'!B37&lt;&gt;"", 'Contract Master List'!P37,"")</f>
        <v/>
      </c>
    </row>
    <row r="38" spans="1:11" x14ac:dyDescent="0.3">
      <c r="A38" s="2" t="str">
        <f>IF('Contract Master List'!B38&lt;&gt;"", 'Contract Master List'!A38,"")</f>
        <v/>
      </c>
      <c r="B38" s="2" t="str">
        <f>IF('Contract Master List'!B38&lt;&gt;"", 'Contract Master List'!B38,"")</f>
        <v/>
      </c>
      <c r="C38" s="30" t="str">
        <f>IF('Contract Master List'!B38&lt;&gt;"", 'Contract Master List'!D38,"")</f>
        <v/>
      </c>
      <c r="D38" s="2" t="str">
        <f>IF('Contract Master List'!B38&lt;&gt;"", 'Contract Master List'!E38,"")</f>
        <v/>
      </c>
      <c r="E38" s="20" t="str">
        <f>IF('Contract Master List'!B38&lt;&gt;"", 'Contract Master List'!H38,"")</f>
        <v/>
      </c>
      <c r="F38" s="2" t="str">
        <f>IF('Contract Master List'!B38&lt;&gt;"", 'Contract Master List'!I38,"")</f>
        <v/>
      </c>
      <c r="G38" s="20" t="str">
        <f>IF(AND(E38&lt;&gt;"",F38&lt;&gt;""),E38-F38,"")</f>
        <v/>
      </c>
      <c r="H38" s="2" t="str">
        <f ca="1">IF(G38&lt;&gt;"",G38-TODAY(),"")</f>
        <v/>
      </c>
      <c r="I38" s="2" t="str">
        <f>IF('Contract Master List'!B38&lt;&gt;"", 'Contract Master List'!N38,"")</f>
        <v/>
      </c>
      <c r="J38" s="2" t="str">
        <f ca="1">IF(AND(H38&lt;&gt;"",H38&lt;=30),"YES",IF(H38&lt;&gt;"","NO",""))</f>
        <v/>
      </c>
      <c r="K38" s="2" t="str">
        <f>IF('Contract Master List'!B38&lt;&gt;"", 'Contract Master List'!P38,"")</f>
        <v/>
      </c>
    </row>
    <row r="39" spans="1:11" x14ac:dyDescent="0.3">
      <c r="A39" s="2" t="str">
        <f>IF('Contract Master List'!B39&lt;&gt;"", 'Contract Master List'!A39,"")</f>
        <v/>
      </c>
      <c r="B39" s="2" t="str">
        <f>IF('Contract Master List'!B39&lt;&gt;"", 'Contract Master List'!B39,"")</f>
        <v/>
      </c>
      <c r="C39" s="30" t="str">
        <f>IF('Contract Master List'!B39&lt;&gt;"", 'Contract Master List'!D39,"")</f>
        <v/>
      </c>
      <c r="D39" s="2" t="str">
        <f>IF('Contract Master List'!B39&lt;&gt;"", 'Contract Master List'!E39,"")</f>
        <v/>
      </c>
      <c r="E39" s="20" t="str">
        <f>IF('Contract Master List'!B39&lt;&gt;"", 'Contract Master List'!H39,"")</f>
        <v/>
      </c>
      <c r="F39" s="2" t="str">
        <f>IF('Contract Master List'!B39&lt;&gt;"", 'Contract Master List'!I39,"")</f>
        <v/>
      </c>
      <c r="G39" s="20" t="str">
        <f>IF(AND(E39&lt;&gt;"",F39&lt;&gt;""),E39-F39,"")</f>
        <v/>
      </c>
      <c r="H39" s="2" t="str">
        <f ca="1">IF(G39&lt;&gt;"",G39-TODAY(),"")</f>
        <v/>
      </c>
      <c r="I39" s="2" t="str">
        <f>IF('Contract Master List'!B39&lt;&gt;"", 'Contract Master List'!N39,"")</f>
        <v/>
      </c>
      <c r="J39" s="2" t="str">
        <f ca="1">IF(AND(H39&lt;&gt;"",H39&lt;=30),"YES",IF(H39&lt;&gt;"","NO",""))</f>
        <v/>
      </c>
      <c r="K39" s="2" t="str">
        <f>IF('Contract Master List'!B39&lt;&gt;"", 'Contract Master List'!P39,"")</f>
        <v/>
      </c>
    </row>
    <row r="40" spans="1:11" x14ac:dyDescent="0.3">
      <c r="A40" s="2" t="str">
        <f>IF('Contract Master List'!B40&lt;&gt;"", 'Contract Master List'!A40,"")</f>
        <v/>
      </c>
      <c r="B40" s="2" t="str">
        <f>IF('Contract Master List'!B40&lt;&gt;"", 'Contract Master List'!B40,"")</f>
        <v/>
      </c>
      <c r="C40" s="30" t="str">
        <f>IF('Contract Master List'!B40&lt;&gt;"", 'Contract Master List'!D40,"")</f>
        <v/>
      </c>
      <c r="D40" s="2" t="str">
        <f>IF('Contract Master List'!B40&lt;&gt;"", 'Contract Master List'!E40,"")</f>
        <v/>
      </c>
      <c r="E40" s="20" t="str">
        <f>IF('Contract Master List'!B40&lt;&gt;"", 'Contract Master List'!H40,"")</f>
        <v/>
      </c>
      <c r="F40" s="2" t="str">
        <f>IF('Contract Master List'!B40&lt;&gt;"", 'Contract Master List'!I40,"")</f>
        <v/>
      </c>
      <c r="G40" s="20" t="str">
        <f>IF(AND(E40&lt;&gt;"",F40&lt;&gt;""),E40-F40,"")</f>
        <v/>
      </c>
      <c r="H40" s="2" t="str">
        <f ca="1">IF(G40&lt;&gt;"",G40-TODAY(),"")</f>
        <v/>
      </c>
      <c r="I40" s="2" t="str">
        <f>IF('Contract Master List'!B40&lt;&gt;"", 'Contract Master List'!N40,"")</f>
        <v/>
      </c>
      <c r="J40" s="2" t="str">
        <f ca="1">IF(AND(H40&lt;&gt;"",H40&lt;=30),"YES",IF(H40&lt;&gt;"","NO",""))</f>
        <v/>
      </c>
      <c r="K40" s="2" t="str">
        <f>IF('Contract Master List'!B40&lt;&gt;"", 'Contract Master List'!P40,"")</f>
        <v/>
      </c>
    </row>
    <row r="41" spans="1:11" x14ac:dyDescent="0.3">
      <c r="A41" s="2" t="str">
        <f>IF('Contract Master List'!B41&lt;&gt;"", 'Contract Master List'!A41,"")</f>
        <v/>
      </c>
      <c r="B41" s="2" t="str">
        <f>IF('Contract Master List'!B41&lt;&gt;"", 'Contract Master List'!B41,"")</f>
        <v/>
      </c>
      <c r="C41" s="30" t="str">
        <f>IF('Contract Master List'!B41&lt;&gt;"", 'Contract Master List'!D41,"")</f>
        <v/>
      </c>
      <c r="D41" s="2" t="str">
        <f>IF('Contract Master List'!B41&lt;&gt;"", 'Contract Master List'!E41,"")</f>
        <v/>
      </c>
      <c r="E41" s="20" t="str">
        <f>IF('Contract Master List'!B41&lt;&gt;"", 'Contract Master List'!H41,"")</f>
        <v/>
      </c>
      <c r="F41" s="2" t="str">
        <f>IF('Contract Master List'!B41&lt;&gt;"", 'Contract Master List'!I41,"")</f>
        <v/>
      </c>
      <c r="G41" s="20" t="str">
        <f>IF(AND(E41&lt;&gt;"",F41&lt;&gt;""),E41-F41,"")</f>
        <v/>
      </c>
      <c r="H41" s="2" t="str">
        <f ca="1">IF(G41&lt;&gt;"",G41-TODAY(),"")</f>
        <v/>
      </c>
      <c r="I41" s="2" t="str">
        <f>IF('Contract Master List'!B41&lt;&gt;"", 'Contract Master List'!N41,"")</f>
        <v/>
      </c>
      <c r="J41" s="2" t="str">
        <f ca="1">IF(AND(H41&lt;&gt;"",H41&lt;=30),"YES",IF(H41&lt;&gt;"","NO",""))</f>
        <v/>
      </c>
      <c r="K41" s="2" t="str">
        <f>IF('Contract Master List'!B41&lt;&gt;"", 'Contract Master List'!P41,"")</f>
        <v/>
      </c>
    </row>
    <row r="42" spans="1:11" x14ac:dyDescent="0.3">
      <c r="A42" s="2" t="str">
        <f>IF('Contract Master List'!B42&lt;&gt;"", 'Contract Master List'!A42,"")</f>
        <v/>
      </c>
      <c r="B42" s="2" t="str">
        <f>IF('Contract Master List'!B42&lt;&gt;"", 'Contract Master List'!B42,"")</f>
        <v/>
      </c>
      <c r="C42" s="30" t="str">
        <f>IF('Contract Master List'!B42&lt;&gt;"", 'Contract Master List'!D42,"")</f>
        <v/>
      </c>
      <c r="D42" s="2" t="str">
        <f>IF('Contract Master List'!B42&lt;&gt;"", 'Contract Master List'!E42,"")</f>
        <v/>
      </c>
      <c r="E42" s="20" t="str">
        <f>IF('Contract Master List'!B42&lt;&gt;"", 'Contract Master List'!H42,"")</f>
        <v/>
      </c>
      <c r="F42" s="2" t="str">
        <f>IF('Contract Master List'!B42&lt;&gt;"", 'Contract Master List'!I42,"")</f>
        <v/>
      </c>
      <c r="G42" s="20" t="str">
        <f>IF(AND(E42&lt;&gt;"",F42&lt;&gt;""),E42-F42,"")</f>
        <v/>
      </c>
      <c r="H42" s="2" t="str">
        <f ca="1">IF(G42&lt;&gt;"",G42-TODAY(),"")</f>
        <v/>
      </c>
      <c r="I42" s="2" t="str">
        <f>IF('Contract Master List'!B42&lt;&gt;"", 'Contract Master List'!N42,"")</f>
        <v/>
      </c>
      <c r="J42" s="2" t="str">
        <f ca="1">IF(AND(H42&lt;&gt;"",H42&lt;=30),"YES",IF(H42&lt;&gt;"","NO",""))</f>
        <v/>
      </c>
      <c r="K42" s="2" t="str">
        <f>IF('Contract Master List'!B42&lt;&gt;"", 'Contract Master List'!P42,"")</f>
        <v/>
      </c>
    </row>
    <row r="43" spans="1:11" x14ac:dyDescent="0.3">
      <c r="A43" s="2" t="str">
        <f>IF('Contract Master List'!B43&lt;&gt;"", 'Contract Master List'!A43,"")</f>
        <v/>
      </c>
      <c r="B43" s="2" t="str">
        <f>IF('Contract Master List'!B43&lt;&gt;"", 'Contract Master List'!B43,"")</f>
        <v/>
      </c>
      <c r="C43" s="30" t="str">
        <f>IF('Contract Master List'!B43&lt;&gt;"", 'Contract Master List'!D43,"")</f>
        <v/>
      </c>
      <c r="D43" s="2" t="str">
        <f>IF('Contract Master List'!B43&lt;&gt;"", 'Contract Master List'!E43,"")</f>
        <v/>
      </c>
      <c r="E43" s="20" t="str">
        <f>IF('Contract Master List'!B43&lt;&gt;"", 'Contract Master List'!H43,"")</f>
        <v/>
      </c>
      <c r="F43" s="2" t="str">
        <f>IF('Contract Master List'!B43&lt;&gt;"", 'Contract Master List'!I43,"")</f>
        <v/>
      </c>
      <c r="G43" s="20" t="str">
        <f>IF(AND(E43&lt;&gt;"",F43&lt;&gt;""),E43-F43,"")</f>
        <v/>
      </c>
      <c r="H43" s="2" t="str">
        <f ca="1">IF(G43&lt;&gt;"",G43-TODAY(),"")</f>
        <v/>
      </c>
      <c r="I43" s="2" t="str">
        <f>IF('Contract Master List'!B43&lt;&gt;"", 'Contract Master List'!N43,"")</f>
        <v/>
      </c>
      <c r="J43" s="2" t="str">
        <f ca="1">IF(AND(H43&lt;&gt;"",H43&lt;=30),"YES",IF(H43&lt;&gt;"","NO",""))</f>
        <v/>
      </c>
      <c r="K43" s="2" t="str">
        <f>IF('Contract Master List'!B43&lt;&gt;"", 'Contract Master List'!P43,"")</f>
        <v/>
      </c>
    </row>
    <row r="44" spans="1:11" x14ac:dyDescent="0.3">
      <c r="A44" s="2" t="str">
        <f>IF('Contract Master List'!B44&lt;&gt;"", 'Contract Master List'!A44,"")</f>
        <v/>
      </c>
      <c r="B44" s="2" t="str">
        <f>IF('Contract Master List'!B44&lt;&gt;"", 'Contract Master List'!B44,"")</f>
        <v/>
      </c>
      <c r="C44" s="30" t="str">
        <f>IF('Contract Master List'!B44&lt;&gt;"", 'Contract Master List'!D44,"")</f>
        <v/>
      </c>
      <c r="D44" s="2" t="str">
        <f>IF('Contract Master List'!B44&lt;&gt;"", 'Contract Master List'!E44,"")</f>
        <v/>
      </c>
      <c r="E44" s="20" t="str">
        <f>IF('Contract Master List'!B44&lt;&gt;"", 'Contract Master List'!H44,"")</f>
        <v/>
      </c>
      <c r="F44" s="2" t="str">
        <f>IF('Contract Master List'!B44&lt;&gt;"", 'Contract Master List'!I44,"")</f>
        <v/>
      </c>
      <c r="G44" s="20" t="str">
        <f>IF(AND(E44&lt;&gt;"",F44&lt;&gt;""),E44-F44,"")</f>
        <v/>
      </c>
      <c r="H44" s="2" t="str">
        <f ca="1">IF(G44&lt;&gt;"",G44-TODAY(),"")</f>
        <v/>
      </c>
      <c r="I44" s="2" t="str">
        <f>IF('Contract Master List'!B44&lt;&gt;"", 'Contract Master List'!N44,"")</f>
        <v/>
      </c>
      <c r="J44" s="2" t="str">
        <f ca="1">IF(AND(H44&lt;&gt;"",H44&lt;=30),"YES",IF(H44&lt;&gt;"","NO",""))</f>
        <v/>
      </c>
      <c r="K44" s="2" t="str">
        <f>IF('Contract Master List'!B44&lt;&gt;"", 'Contract Master List'!P44,"")</f>
        <v/>
      </c>
    </row>
    <row r="45" spans="1:11" x14ac:dyDescent="0.3">
      <c r="A45" s="2" t="str">
        <f>IF('Contract Master List'!B45&lt;&gt;"", 'Contract Master List'!A45,"")</f>
        <v/>
      </c>
      <c r="B45" s="2" t="str">
        <f>IF('Contract Master List'!B45&lt;&gt;"", 'Contract Master List'!B45,"")</f>
        <v/>
      </c>
      <c r="C45" s="30" t="str">
        <f>IF('Contract Master List'!B45&lt;&gt;"", 'Contract Master List'!D45,"")</f>
        <v/>
      </c>
      <c r="D45" s="2" t="str">
        <f>IF('Contract Master List'!B45&lt;&gt;"", 'Contract Master List'!E45,"")</f>
        <v/>
      </c>
      <c r="E45" s="20" t="str">
        <f>IF('Contract Master List'!B45&lt;&gt;"", 'Contract Master List'!H45,"")</f>
        <v/>
      </c>
      <c r="F45" s="2" t="str">
        <f>IF('Contract Master List'!B45&lt;&gt;"", 'Contract Master List'!I45,"")</f>
        <v/>
      </c>
      <c r="G45" s="20" t="str">
        <f>IF(AND(E45&lt;&gt;"",F45&lt;&gt;""),E45-F45,"")</f>
        <v/>
      </c>
      <c r="H45" s="2" t="str">
        <f ca="1">IF(G45&lt;&gt;"",G45-TODAY(),"")</f>
        <v/>
      </c>
      <c r="I45" s="2" t="str">
        <f>IF('Contract Master List'!B45&lt;&gt;"", 'Contract Master List'!N45,"")</f>
        <v/>
      </c>
      <c r="J45" s="2" t="str">
        <f ca="1">IF(AND(H45&lt;&gt;"",H45&lt;=30),"YES",IF(H45&lt;&gt;"","NO",""))</f>
        <v/>
      </c>
      <c r="K45" s="2" t="str">
        <f>IF('Contract Master List'!B45&lt;&gt;"", 'Contract Master List'!P45,"")</f>
        <v/>
      </c>
    </row>
    <row r="46" spans="1:11" x14ac:dyDescent="0.3">
      <c r="A46" s="2" t="str">
        <f>IF('Contract Master List'!B46&lt;&gt;"", 'Contract Master List'!A46,"")</f>
        <v/>
      </c>
      <c r="B46" s="2" t="str">
        <f>IF('Contract Master List'!B46&lt;&gt;"", 'Contract Master List'!B46,"")</f>
        <v/>
      </c>
      <c r="C46" s="30" t="str">
        <f>IF('Contract Master List'!B46&lt;&gt;"", 'Contract Master List'!D46,"")</f>
        <v/>
      </c>
      <c r="D46" s="2" t="str">
        <f>IF('Contract Master List'!B46&lt;&gt;"", 'Contract Master List'!E46,"")</f>
        <v/>
      </c>
      <c r="E46" s="20" t="str">
        <f>IF('Contract Master List'!B46&lt;&gt;"", 'Contract Master List'!H46,"")</f>
        <v/>
      </c>
      <c r="F46" s="2" t="str">
        <f>IF('Contract Master List'!B46&lt;&gt;"", 'Contract Master List'!I46,"")</f>
        <v/>
      </c>
      <c r="G46" s="20" t="str">
        <f>IF(AND(E46&lt;&gt;"",F46&lt;&gt;""),E46-F46,"")</f>
        <v/>
      </c>
      <c r="H46" s="2" t="str">
        <f ca="1">IF(G46&lt;&gt;"",G46-TODAY(),"")</f>
        <v/>
      </c>
      <c r="I46" s="2" t="str">
        <f>IF('Contract Master List'!B46&lt;&gt;"", 'Contract Master List'!N46,"")</f>
        <v/>
      </c>
      <c r="J46" s="2" t="str">
        <f ca="1">IF(AND(H46&lt;&gt;"",H46&lt;=30),"YES",IF(H46&lt;&gt;"","NO",""))</f>
        <v/>
      </c>
      <c r="K46" s="2" t="str">
        <f>IF('Contract Master List'!B46&lt;&gt;"", 'Contract Master List'!P46,"")</f>
        <v/>
      </c>
    </row>
    <row r="47" spans="1:11" x14ac:dyDescent="0.3">
      <c r="A47" s="2" t="str">
        <f>IF('Contract Master List'!B47&lt;&gt;"", 'Contract Master List'!A47,"")</f>
        <v/>
      </c>
      <c r="B47" s="2" t="str">
        <f>IF('Contract Master List'!B47&lt;&gt;"", 'Contract Master List'!B47,"")</f>
        <v/>
      </c>
      <c r="C47" s="30" t="str">
        <f>IF('Contract Master List'!B47&lt;&gt;"", 'Contract Master List'!D47,"")</f>
        <v/>
      </c>
      <c r="D47" s="2" t="str">
        <f>IF('Contract Master List'!B47&lt;&gt;"", 'Contract Master List'!E47,"")</f>
        <v/>
      </c>
      <c r="E47" s="20" t="str">
        <f>IF('Contract Master List'!B47&lt;&gt;"", 'Contract Master List'!H47,"")</f>
        <v/>
      </c>
      <c r="F47" s="2" t="str">
        <f>IF('Contract Master List'!B47&lt;&gt;"", 'Contract Master List'!I47,"")</f>
        <v/>
      </c>
      <c r="G47" s="20" t="str">
        <f>IF(AND(E47&lt;&gt;"",F47&lt;&gt;""),E47-F47,"")</f>
        <v/>
      </c>
      <c r="H47" s="2" t="str">
        <f ca="1">IF(G47&lt;&gt;"",G47-TODAY(),"")</f>
        <v/>
      </c>
      <c r="I47" s="2" t="str">
        <f>IF('Contract Master List'!B47&lt;&gt;"", 'Contract Master List'!N47,"")</f>
        <v/>
      </c>
      <c r="J47" s="2" t="str">
        <f ca="1">IF(AND(H47&lt;&gt;"",H47&lt;=30),"YES",IF(H47&lt;&gt;"","NO",""))</f>
        <v/>
      </c>
      <c r="K47" s="2" t="str">
        <f>IF('Contract Master List'!B47&lt;&gt;"", 'Contract Master List'!P47,"")</f>
        <v/>
      </c>
    </row>
    <row r="48" spans="1:11" x14ac:dyDescent="0.3">
      <c r="A48" s="2" t="str">
        <f>IF('Contract Master List'!B48&lt;&gt;"", 'Contract Master List'!A48,"")</f>
        <v/>
      </c>
      <c r="B48" s="2" t="str">
        <f>IF('Contract Master List'!B48&lt;&gt;"", 'Contract Master List'!B48,"")</f>
        <v/>
      </c>
      <c r="C48" s="30" t="str">
        <f>IF('Contract Master List'!B48&lt;&gt;"", 'Contract Master List'!D48,"")</f>
        <v/>
      </c>
      <c r="D48" s="2" t="str">
        <f>IF('Contract Master List'!B48&lt;&gt;"", 'Contract Master List'!E48,"")</f>
        <v/>
      </c>
      <c r="E48" s="20" t="str">
        <f>IF('Contract Master List'!B48&lt;&gt;"", 'Contract Master List'!H48,"")</f>
        <v/>
      </c>
      <c r="F48" s="2" t="str">
        <f>IF('Contract Master List'!B48&lt;&gt;"", 'Contract Master List'!I48,"")</f>
        <v/>
      </c>
      <c r="G48" s="20" t="str">
        <f>IF(AND(E48&lt;&gt;"",F48&lt;&gt;""),E48-F48,"")</f>
        <v/>
      </c>
      <c r="H48" s="2" t="str">
        <f ca="1">IF(G48&lt;&gt;"",G48-TODAY(),"")</f>
        <v/>
      </c>
      <c r="I48" s="2" t="str">
        <f>IF('Contract Master List'!B48&lt;&gt;"", 'Contract Master List'!N48,"")</f>
        <v/>
      </c>
      <c r="J48" s="2" t="str">
        <f ca="1">IF(AND(H48&lt;&gt;"",H48&lt;=30),"YES",IF(H48&lt;&gt;"","NO",""))</f>
        <v/>
      </c>
      <c r="K48" s="2" t="str">
        <f>IF('Contract Master List'!B48&lt;&gt;"", 'Contract Master List'!P48,"")</f>
        <v/>
      </c>
    </row>
    <row r="49" spans="1:11" x14ac:dyDescent="0.3">
      <c r="A49" s="2" t="str">
        <f>IF('Contract Master List'!B49&lt;&gt;"", 'Contract Master List'!A49,"")</f>
        <v/>
      </c>
      <c r="B49" s="2" t="str">
        <f>IF('Contract Master List'!B49&lt;&gt;"", 'Contract Master List'!B49,"")</f>
        <v/>
      </c>
      <c r="C49" s="30" t="str">
        <f>IF('Contract Master List'!B49&lt;&gt;"", 'Contract Master List'!D49,"")</f>
        <v/>
      </c>
      <c r="D49" s="2" t="str">
        <f>IF('Contract Master List'!B49&lt;&gt;"", 'Contract Master List'!E49,"")</f>
        <v/>
      </c>
      <c r="E49" s="20" t="str">
        <f>IF('Contract Master List'!B49&lt;&gt;"", 'Contract Master List'!H49,"")</f>
        <v/>
      </c>
      <c r="F49" s="2" t="str">
        <f>IF('Contract Master List'!B49&lt;&gt;"", 'Contract Master List'!I49,"")</f>
        <v/>
      </c>
      <c r="G49" s="20" t="str">
        <f>IF(AND(E49&lt;&gt;"",F49&lt;&gt;""),E49-F49,"")</f>
        <v/>
      </c>
      <c r="H49" s="2" t="str">
        <f ca="1">IF(G49&lt;&gt;"",G49-TODAY(),"")</f>
        <v/>
      </c>
      <c r="I49" s="2" t="str">
        <f>IF('Contract Master List'!B49&lt;&gt;"", 'Contract Master List'!N49,"")</f>
        <v/>
      </c>
      <c r="J49" s="2" t="str">
        <f ca="1">IF(AND(H49&lt;&gt;"",H49&lt;=30),"YES",IF(H49&lt;&gt;"","NO",""))</f>
        <v/>
      </c>
      <c r="K49" s="2" t="str">
        <f>IF('Contract Master List'!B49&lt;&gt;"", 'Contract Master List'!P49,"")</f>
        <v/>
      </c>
    </row>
    <row r="50" spans="1:11" x14ac:dyDescent="0.3">
      <c r="A50" s="2" t="str">
        <f>IF('Contract Master List'!B50&lt;&gt;"", 'Contract Master List'!A50,"")</f>
        <v/>
      </c>
      <c r="B50" s="2" t="str">
        <f>IF('Contract Master List'!B50&lt;&gt;"", 'Contract Master List'!B50,"")</f>
        <v/>
      </c>
      <c r="C50" s="30" t="str">
        <f>IF('Contract Master List'!B50&lt;&gt;"", 'Contract Master List'!D50,"")</f>
        <v/>
      </c>
      <c r="D50" s="2" t="str">
        <f>IF('Contract Master List'!B50&lt;&gt;"", 'Contract Master List'!E50,"")</f>
        <v/>
      </c>
      <c r="E50" s="20" t="str">
        <f>IF('Contract Master List'!B50&lt;&gt;"", 'Contract Master List'!H50,"")</f>
        <v/>
      </c>
      <c r="F50" s="2" t="str">
        <f>IF('Contract Master List'!B50&lt;&gt;"", 'Contract Master List'!I50,"")</f>
        <v/>
      </c>
      <c r="G50" s="20" t="str">
        <f>IF(AND(E50&lt;&gt;"",F50&lt;&gt;""),E50-F50,"")</f>
        <v/>
      </c>
      <c r="H50" s="2" t="str">
        <f ca="1">IF(G50&lt;&gt;"",G50-TODAY(),"")</f>
        <v/>
      </c>
      <c r="I50" s="2" t="str">
        <f>IF('Contract Master List'!B50&lt;&gt;"", 'Contract Master List'!N50,"")</f>
        <v/>
      </c>
      <c r="J50" s="2" t="str">
        <f ca="1">IF(AND(H50&lt;&gt;"",H50&lt;=30),"YES",IF(H50&lt;&gt;"","NO",""))</f>
        <v/>
      </c>
      <c r="K50" s="2" t="str">
        <f>IF('Contract Master List'!B50&lt;&gt;"", 'Contract Master List'!P50,"")</f>
        <v/>
      </c>
    </row>
    <row r="51" spans="1:11" x14ac:dyDescent="0.3">
      <c r="A51" s="2" t="str">
        <f>IF('Contract Master List'!B51&lt;&gt;"", 'Contract Master List'!A51,"")</f>
        <v/>
      </c>
      <c r="B51" s="2" t="str">
        <f>IF('Contract Master List'!B51&lt;&gt;"", 'Contract Master List'!B51,"")</f>
        <v/>
      </c>
      <c r="C51" s="30" t="str">
        <f>IF('Contract Master List'!B51&lt;&gt;"", 'Contract Master List'!D51,"")</f>
        <v/>
      </c>
      <c r="D51" s="2" t="str">
        <f>IF('Contract Master List'!B51&lt;&gt;"", 'Contract Master List'!E51,"")</f>
        <v/>
      </c>
      <c r="E51" s="20" t="str">
        <f>IF('Contract Master List'!B51&lt;&gt;"", 'Contract Master List'!H51,"")</f>
        <v/>
      </c>
      <c r="F51" s="2" t="str">
        <f>IF('Contract Master List'!B51&lt;&gt;"", 'Contract Master List'!I51,"")</f>
        <v/>
      </c>
      <c r="G51" s="20" t="str">
        <f>IF(AND(E51&lt;&gt;"",F51&lt;&gt;""),E51-F51,"")</f>
        <v/>
      </c>
      <c r="H51" s="2" t="str">
        <f ca="1">IF(G51&lt;&gt;"",G51-TODAY(),"")</f>
        <v/>
      </c>
      <c r="I51" s="2" t="str">
        <f>IF('Contract Master List'!B51&lt;&gt;"", 'Contract Master List'!N51,"")</f>
        <v/>
      </c>
      <c r="J51" s="2" t="str">
        <f ca="1">IF(AND(H51&lt;&gt;"",H51&lt;=30),"YES",IF(H51&lt;&gt;"","NO",""))</f>
        <v/>
      </c>
      <c r="K51" s="2" t="str">
        <f>IF('Contract Master List'!B51&lt;&gt;"", 'Contract Master List'!P51,"")</f>
        <v/>
      </c>
    </row>
    <row r="52" spans="1:11" x14ac:dyDescent="0.3">
      <c r="A52" s="2" t="str">
        <f>IF('Contract Master List'!B52&lt;&gt;"", 'Contract Master List'!A52,"")</f>
        <v/>
      </c>
      <c r="B52" s="2" t="str">
        <f>IF('Contract Master List'!B52&lt;&gt;"", 'Contract Master List'!B52,"")</f>
        <v/>
      </c>
      <c r="C52" s="30" t="str">
        <f>IF('Contract Master List'!B52&lt;&gt;"", 'Contract Master List'!D52,"")</f>
        <v/>
      </c>
      <c r="D52" s="2" t="str">
        <f>IF('Contract Master List'!B52&lt;&gt;"", 'Contract Master List'!E52,"")</f>
        <v/>
      </c>
      <c r="E52" s="20" t="str">
        <f>IF('Contract Master List'!B52&lt;&gt;"", 'Contract Master List'!H52,"")</f>
        <v/>
      </c>
      <c r="F52" s="2" t="str">
        <f>IF('Contract Master List'!B52&lt;&gt;"", 'Contract Master List'!I52,"")</f>
        <v/>
      </c>
      <c r="G52" s="20" t="str">
        <f>IF(AND(E52&lt;&gt;"",F52&lt;&gt;""),E52-F52,"")</f>
        <v/>
      </c>
      <c r="H52" s="2" t="str">
        <f ca="1">IF(G52&lt;&gt;"",G52-TODAY(),"")</f>
        <v/>
      </c>
      <c r="I52" s="2" t="str">
        <f>IF('Contract Master List'!B52&lt;&gt;"", 'Contract Master List'!N52,"")</f>
        <v/>
      </c>
      <c r="J52" s="2" t="str">
        <f ca="1">IF(AND(H52&lt;&gt;"",H52&lt;=30),"YES",IF(H52&lt;&gt;"","NO",""))</f>
        <v/>
      </c>
      <c r="K52" s="2" t="str">
        <f>IF('Contract Master List'!B52&lt;&gt;"", 'Contract Master List'!P52,"")</f>
        <v/>
      </c>
    </row>
    <row r="53" spans="1:11" x14ac:dyDescent="0.3">
      <c r="A53" s="2" t="str">
        <f>IF('Contract Master List'!B53&lt;&gt;"", 'Contract Master List'!A53,"")</f>
        <v/>
      </c>
      <c r="B53" s="2" t="str">
        <f>IF('Contract Master List'!B53&lt;&gt;"", 'Contract Master List'!B53,"")</f>
        <v/>
      </c>
      <c r="C53" s="30" t="str">
        <f>IF('Contract Master List'!B53&lt;&gt;"", 'Contract Master List'!D53,"")</f>
        <v/>
      </c>
      <c r="D53" s="2" t="str">
        <f>IF('Contract Master List'!B53&lt;&gt;"", 'Contract Master List'!E53,"")</f>
        <v/>
      </c>
      <c r="E53" s="20" t="str">
        <f>IF('Contract Master List'!B53&lt;&gt;"", 'Contract Master List'!H53,"")</f>
        <v/>
      </c>
      <c r="F53" s="2" t="str">
        <f>IF('Contract Master List'!B53&lt;&gt;"", 'Contract Master List'!I53,"")</f>
        <v/>
      </c>
      <c r="G53" s="20" t="str">
        <f>IF(AND(E53&lt;&gt;"",F53&lt;&gt;""),E53-F53,"")</f>
        <v/>
      </c>
      <c r="H53" s="2" t="str">
        <f ca="1">IF(G53&lt;&gt;"",G53-TODAY(),"")</f>
        <v/>
      </c>
      <c r="I53" s="2" t="str">
        <f>IF('Contract Master List'!B53&lt;&gt;"", 'Contract Master List'!N53,"")</f>
        <v/>
      </c>
      <c r="J53" s="2" t="str">
        <f ca="1">IF(AND(H53&lt;&gt;"",H53&lt;=30),"YES",IF(H53&lt;&gt;"","NO",""))</f>
        <v/>
      </c>
      <c r="K53" s="2" t="str">
        <f>IF('Contract Master List'!B53&lt;&gt;"", 'Contract Master List'!P53,"")</f>
        <v/>
      </c>
    </row>
    <row r="54" spans="1:11" x14ac:dyDescent="0.3">
      <c r="A54" s="2" t="str">
        <f>IF('Contract Master List'!B54&lt;&gt;"", 'Contract Master List'!A54,"")</f>
        <v/>
      </c>
      <c r="B54" s="2" t="str">
        <f>IF('Contract Master List'!B54&lt;&gt;"", 'Contract Master List'!B54,"")</f>
        <v/>
      </c>
      <c r="C54" s="30" t="str">
        <f>IF('Contract Master List'!B54&lt;&gt;"", 'Contract Master List'!D54,"")</f>
        <v/>
      </c>
      <c r="D54" s="2" t="str">
        <f>IF('Contract Master List'!B54&lt;&gt;"", 'Contract Master List'!E54,"")</f>
        <v/>
      </c>
      <c r="E54" s="20" t="str">
        <f>IF('Contract Master List'!B54&lt;&gt;"", 'Contract Master List'!H54,"")</f>
        <v/>
      </c>
      <c r="F54" s="2" t="str">
        <f>IF('Contract Master List'!B54&lt;&gt;"", 'Contract Master List'!I54,"")</f>
        <v/>
      </c>
      <c r="G54" s="20" t="str">
        <f>IF(AND(E54&lt;&gt;"",F54&lt;&gt;""),E54-F54,"")</f>
        <v/>
      </c>
      <c r="H54" s="2" t="str">
        <f ca="1">IF(G54&lt;&gt;"",G54-TODAY(),"")</f>
        <v/>
      </c>
      <c r="I54" s="2" t="str">
        <f>IF('Contract Master List'!B54&lt;&gt;"", 'Contract Master List'!N54,"")</f>
        <v/>
      </c>
      <c r="J54" s="2" t="str">
        <f ca="1">IF(AND(H54&lt;&gt;"",H54&lt;=30),"YES",IF(H54&lt;&gt;"","NO",""))</f>
        <v/>
      </c>
      <c r="K54" s="2" t="str">
        <f>IF('Contract Master List'!B54&lt;&gt;"", 'Contract Master List'!P54,"")</f>
        <v/>
      </c>
    </row>
    <row r="55" spans="1:11" x14ac:dyDescent="0.3">
      <c r="A55" s="2" t="str">
        <f>IF('Contract Master List'!B55&lt;&gt;"", 'Contract Master List'!A55,"")</f>
        <v/>
      </c>
      <c r="B55" s="2" t="str">
        <f>IF('Contract Master List'!B55&lt;&gt;"", 'Contract Master List'!B55,"")</f>
        <v/>
      </c>
      <c r="C55" s="30" t="str">
        <f>IF('Contract Master List'!B55&lt;&gt;"", 'Contract Master List'!D55,"")</f>
        <v/>
      </c>
      <c r="D55" s="2" t="str">
        <f>IF('Contract Master List'!B55&lt;&gt;"", 'Contract Master List'!E55,"")</f>
        <v/>
      </c>
      <c r="E55" s="20" t="str">
        <f>IF('Contract Master List'!B55&lt;&gt;"", 'Contract Master List'!H55,"")</f>
        <v/>
      </c>
      <c r="F55" s="2" t="str">
        <f>IF('Contract Master List'!B55&lt;&gt;"", 'Contract Master List'!I55,"")</f>
        <v/>
      </c>
      <c r="G55" s="20" t="str">
        <f>IF(AND(E55&lt;&gt;"",F55&lt;&gt;""),E55-F55,"")</f>
        <v/>
      </c>
      <c r="H55" s="2" t="str">
        <f ca="1">IF(G55&lt;&gt;"",G55-TODAY(),"")</f>
        <v/>
      </c>
      <c r="I55" s="2" t="str">
        <f>IF('Contract Master List'!B55&lt;&gt;"", 'Contract Master List'!N55,"")</f>
        <v/>
      </c>
      <c r="J55" s="2" t="str">
        <f ca="1">IF(AND(H55&lt;&gt;"",H55&lt;=30),"YES",IF(H55&lt;&gt;"","NO",""))</f>
        <v/>
      </c>
      <c r="K55" s="2" t="str">
        <f>IF('Contract Master List'!B55&lt;&gt;"", 'Contract Master List'!P55,"")</f>
        <v/>
      </c>
    </row>
    <row r="56" spans="1:11" x14ac:dyDescent="0.3">
      <c r="A56" s="2" t="str">
        <f>IF('Contract Master List'!B56&lt;&gt;"", 'Contract Master List'!A56,"")</f>
        <v/>
      </c>
      <c r="B56" s="2" t="str">
        <f>IF('Contract Master List'!B56&lt;&gt;"", 'Contract Master List'!B56,"")</f>
        <v/>
      </c>
      <c r="C56" s="30" t="str">
        <f>IF('Contract Master List'!B56&lt;&gt;"", 'Contract Master List'!D56,"")</f>
        <v/>
      </c>
      <c r="D56" s="2" t="str">
        <f>IF('Contract Master List'!B56&lt;&gt;"", 'Contract Master List'!E56,"")</f>
        <v/>
      </c>
      <c r="E56" s="20" t="str">
        <f>IF('Contract Master List'!B56&lt;&gt;"", 'Contract Master List'!H56,"")</f>
        <v/>
      </c>
      <c r="F56" s="2" t="str">
        <f>IF('Contract Master List'!B56&lt;&gt;"", 'Contract Master List'!I56,"")</f>
        <v/>
      </c>
      <c r="G56" s="20" t="str">
        <f>IF(AND(E56&lt;&gt;"",F56&lt;&gt;""),E56-F56,"")</f>
        <v/>
      </c>
      <c r="H56" s="2" t="str">
        <f ca="1">IF(G56&lt;&gt;"",G56-TODAY(),"")</f>
        <v/>
      </c>
      <c r="I56" s="2" t="str">
        <f>IF('Contract Master List'!B56&lt;&gt;"", 'Contract Master List'!N56,"")</f>
        <v/>
      </c>
      <c r="J56" s="2" t="str">
        <f ca="1">IF(AND(H56&lt;&gt;"",H56&lt;=30),"YES",IF(H56&lt;&gt;"","NO",""))</f>
        <v/>
      </c>
      <c r="K56" s="2" t="str">
        <f>IF('Contract Master List'!B56&lt;&gt;"", 'Contract Master List'!P56,"")</f>
        <v/>
      </c>
    </row>
    <row r="57" spans="1:11" x14ac:dyDescent="0.3">
      <c r="A57" s="2" t="str">
        <f>IF('Contract Master List'!B57&lt;&gt;"", 'Contract Master List'!A57,"")</f>
        <v/>
      </c>
      <c r="B57" s="2" t="str">
        <f>IF('Contract Master List'!B57&lt;&gt;"", 'Contract Master List'!B57,"")</f>
        <v/>
      </c>
      <c r="C57" s="30" t="str">
        <f>IF('Contract Master List'!B57&lt;&gt;"", 'Contract Master List'!D57,"")</f>
        <v/>
      </c>
      <c r="D57" s="2" t="str">
        <f>IF('Contract Master List'!B57&lt;&gt;"", 'Contract Master List'!E57,"")</f>
        <v/>
      </c>
      <c r="E57" s="20" t="str">
        <f>IF('Contract Master List'!B57&lt;&gt;"", 'Contract Master List'!H57,"")</f>
        <v/>
      </c>
      <c r="F57" s="2" t="str">
        <f>IF('Contract Master List'!B57&lt;&gt;"", 'Contract Master List'!I57,"")</f>
        <v/>
      </c>
      <c r="G57" s="20" t="str">
        <f>IF(AND(E57&lt;&gt;"",F57&lt;&gt;""),E57-F57,"")</f>
        <v/>
      </c>
      <c r="H57" s="2" t="str">
        <f ca="1">IF(G57&lt;&gt;"",G57-TODAY(),"")</f>
        <v/>
      </c>
      <c r="I57" s="2" t="str">
        <f>IF('Contract Master List'!B57&lt;&gt;"", 'Contract Master List'!N57,"")</f>
        <v/>
      </c>
      <c r="J57" s="2" t="str">
        <f ca="1">IF(AND(H57&lt;&gt;"",H57&lt;=30),"YES",IF(H57&lt;&gt;"","NO",""))</f>
        <v/>
      </c>
      <c r="K57" s="2" t="str">
        <f>IF('Contract Master List'!B57&lt;&gt;"", 'Contract Master List'!P57,"")</f>
        <v/>
      </c>
    </row>
    <row r="58" spans="1:11" x14ac:dyDescent="0.3">
      <c r="A58" s="2" t="str">
        <f>IF('Contract Master List'!B58&lt;&gt;"", 'Contract Master List'!A58,"")</f>
        <v/>
      </c>
      <c r="B58" s="2" t="str">
        <f>IF('Contract Master List'!B58&lt;&gt;"", 'Contract Master List'!B58,"")</f>
        <v/>
      </c>
      <c r="C58" s="30" t="str">
        <f>IF('Contract Master List'!B58&lt;&gt;"", 'Contract Master List'!D58,"")</f>
        <v/>
      </c>
      <c r="D58" s="2" t="str">
        <f>IF('Contract Master List'!B58&lt;&gt;"", 'Contract Master List'!E58,"")</f>
        <v/>
      </c>
      <c r="E58" s="20" t="str">
        <f>IF('Contract Master List'!B58&lt;&gt;"", 'Contract Master List'!H58,"")</f>
        <v/>
      </c>
      <c r="F58" s="2" t="str">
        <f>IF('Contract Master List'!B58&lt;&gt;"", 'Contract Master List'!I58,"")</f>
        <v/>
      </c>
      <c r="G58" s="20" t="str">
        <f>IF(AND(E58&lt;&gt;"",F58&lt;&gt;""),E58-F58,"")</f>
        <v/>
      </c>
      <c r="H58" s="2" t="str">
        <f ca="1">IF(G58&lt;&gt;"",G58-TODAY(),"")</f>
        <v/>
      </c>
      <c r="I58" s="2" t="str">
        <f>IF('Contract Master List'!B58&lt;&gt;"", 'Contract Master List'!N58,"")</f>
        <v/>
      </c>
      <c r="J58" s="2" t="str">
        <f ca="1">IF(AND(H58&lt;&gt;"",H58&lt;=30),"YES",IF(H58&lt;&gt;"","NO",""))</f>
        <v/>
      </c>
      <c r="K58" s="2" t="str">
        <f>IF('Contract Master List'!B58&lt;&gt;"", 'Contract Master List'!P58,"")</f>
        <v/>
      </c>
    </row>
    <row r="59" spans="1:11" x14ac:dyDescent="0.3">
      <c r="A59" s="2" t="str">
        <f>IF('Contract Master List'!B59&lt;&gt;"", 'Contract Master List'!A59,"")</f>
        <v/>
      </c>
      <c r="B59" s="2" t="str">
        <f>IF('Contract Master List'!B59&lt;&gt;"", 'Contract Master List'!B59,"")</f>
        <v/>
      </c>
      <c r="C59" s="30" t="str">
        <f>IF('Contract Master List'!B59&lt;&gt;"", 'Contract Master List'!D59,"")</f>
        <v/>
      </c>
      <c r="D59" s="2" t="str">
        <f>IF('Contract Master List'!B59&lt;&gt;"", 'Contract Master List'!E59,"")</f>
        <v/>
      </c>
      <c r="E59" s="20" t="str">
        <f>IF('Contract Master List'!B59&lt;&gt;"", 'Contract Master List'!H59,"")</f>
        <v/>
      </c>
      <c r="F59" s="2" t="str">
        <f>IF('Contract Master List'!B59&lt;&gt;"", 'Contract Master List'!I59,"")</f>
        <v/>
      </c>
      <c r="G59" s="20" t="str">
        <f>IF(AND(E59&lt;&gt;"",F59&lt;&gt;""),E59-F59,"")</f>
        <v/>
      </c>
      <c r="H59" s="2" t="str">
        <f ca="1">IF(G59&lt;&gt;"",G59-TODAY(),"")</f>
        <v/>
      </c>
      <c r="I59" s="2" t="str">
        <f>IF('Contract Master List'!B59&lt;&gt;"", 'Contract Master List'!N59,"")</f>
        <v/>
      </c>
      <c r="J59" s="2" t="str">
        <f ca="1">IF(AND(H59&lt;&gt;"",H59&lt;=30),"YES",IF(H59&lt;&gt;"","NO",""))</f>
        <v/>
      </c>
      <c r="K59" s="2" t="str">
        <f>IF('Contract Master List'!B59&lt;&gt;"", 'Contract Master List'!P59,"")</f>
        <v/>
      </c>
    </row>
    <row r="60" spans="1:11" x14ac:dyDescent="0.3">
      <c r="A60" s="2" t="str">
        <f>IF('Contract Master List'!B60&lt;&gt;"", 'Contract Master List'!A60,"")</f>
        <v/>
      </c>
      <c r="B60" s="2" t="str">
        <f>IF('Contract Master List'!B60&lt;&gt;"", 'Contract Master List'!B60,"")</f>
        <v/>
      </c>
      <c r="C60" s="30" t="str">
        <f>IF('Contract Master List'!B60&lt;&gt;"", 'Contract Master List'!D60,"")</f>
        <v/>
      </c>
      <c r="D60" s="2" t="str">
        <f>IF('Contract Master List'!B60&lt;&gt;"", 'Contract Master List'!E60,"")</f>
        <v/>
      </c>
      <c r="E60" s="20" t="str">
        <f>IF('Contract Master List'!B60&lt;&gt;"", 'Contract Master List'!H60,"")</f>
        <v/>
      </c>
      <c r="F60" s="2" t="str">
        <f>IF('Contract Master List'!B60&lt;&gt;"", 'Contract Master List'!I60,"")</f>
        <v/>
      </c>
      <c r="G60" s="20" t="str">
        <f>IF(AND(E60&lt;&gt;"",F60&lt;&gt;""),E60-F60,"")</f>
        <v/>
      </c>
      <c r="H60" s="2" t="str">
        <f ca="1">IF(G60&lt;&gt;"",G60-TODAY(),"")</f>
        <v/>
      </c>
      <c r="I60" s="2" t="str">
        <f>IF('Contract Master List'!B60&lt;&gt;"", 'Contract Master List'!N60,"")</f>
        <v/>
      </c>
      <c r="J60" s="2" t="str">
        <f ca="1">IF(AND(H60&lt;&gt;"",H60&lt;=30),"YES",IF(H60&lt;&gt;"","NO",""))</f>
        <v/>
      </c>
      <c r="K60" s="2" t="str">
        <f>IF('Contract Master List'!B60&lt;&gt;"", 'Contract Master List'!P60,"")</f>
        <v/>
      </c>
    </row>
    <row r="61" spans="1:11" x14ac:dyDescent="0.3">
      <c r="A61" s="2" t="str">
        <f>IF('Contract Master List'!B61&lt;&gt;"", 'Contract Master List'!A61,"")</f>
        <v/>
      </c>
      <c r="B61" s="2" t="str">
        <f>IF('Contract Master List'!B61&lt;&gt;"", 'Contract Master List'!B61,"")</f>
        <v/>
      </c>
      <c r="C61" s="30" t="str">
        <f>IF('Contract Master List'!B61&lt;&gt;"", 'Contract Master List'!D61,"")</f>
        <v/>
      </c>
      <c r="D61" s="2" t="str">
        <f>IF('Contract Master List'!B61&lt;&gt;"", 'Contract Master List'!E61,"")</f>
        <v/>
      </c>
      <c r="E61" s="20" t="str">
        <f>IF('Contract Master List'!B61&lt;&gt;"", 'Contract Master List'!H61,"")</f>
        <v/>
      </c>
      <c r="F61" s="2" t="str">
        <f>IF('Contract Master List'!B61&lt;&gt;"", 'Contract Master List'!I61,"")</f>
        <v/>
      </c>
      <c r="G61" s="20" t="str">
        <f>IF(AND(E61&lt;&gt;"",F61&lt;&gt;""),E61-F61,"")</f>
        <v/>
      </c>
      <c r="H61" s="2" t="str">
        <f ca="1">IF(G61&lt;&gt;"",G61-TODAY(),"")</f>
        <v/>
      </c>
      <c r="I61" s="2" t="str">
        <f>IF('Contract Master List'!B61&lt;&gt;"", 'Contract Master List'!N61,"")</f>
        <v/>
      </c>
      <c r="J61" s="2" t="str">
        <f ca="1">IF(AND(H61&lt;&gt;"",H61&lt;=30),"YES",IF(H61&lt;&gt;"","NO",""))</f>
        <v/>
      </c>
      <c r="K61" s="2" t="str">
        <f>IF('Contract Master List'!B61&lt;&gt;"", 'Contract Master List'!P61,"")</f>
        <v/>
      </c>
    </row>
    <row r="62" spans="1:11" x14ac:dyDescent="0.3">
      <c r="A62" s="2" t="str">
        <f>IF('Contract Master List'!B62&lt;&gt;"", 'Contract Master List'!A62,"")</f>
        <v/>
      </c>
      <c r="B62" s="2" t="str">
        <f>IF('Contract Master List'!B62&lt;&gt;"", 'Contract Master List'!B62,"")</f>
        <v/>
      </c>
      <c r="C62" s="30" t="str">
        <f>IF('Contract Master List'!B62&lt;&gt;"", 'Contract Master List'!D62,"")</f>
        <v/>
      </c>
      <c r="D62" s="2" t="str">
        <f>IF('Contract Master List'!B62&lt;&gt;"", 'Contract Master List'!E62,"")</f>
        <v/>
      </c>
      <c r="E62" s="20" t="str">
        <f>IF('Contract Master List'!B62&lt;&gt;"", 'Contract Master List'!H62,"")</f>
        <v/>
      </c>
      <c r="F62" s="2" t="str">
        <f>IF('Contract Master List'!B62&lt;&gt;"", 'Contract Master List'!I62,"")</f>
        <v/>
      </c>
      <c r="G62" s="20" t="str">
        <f>IF(AND(E62&lt;&gt;"",F62&lt;&gt;""),E62-F62,"")</f>
        <v/>
      </c>
      <c r="H62" s="2" t="str">
        <f ca="1">IF(G62&lt;&gt;"",G62-TODAY(),"")</f>
        <v/>
      </c>
      <c r="I62" s="2" t="str">
        <f>IF('Contract Master List'!B62&lt;&gt;"", 'Contract Master List'!N62,"")</f>
        <v/>
      </c>
      <c r="J62" s="2" t="str">
        <f ca="1">IF(AND(H62&lt;&gt;"",H62&lt;=30),"YES",IF(H62&lt;&gt;"","NO",""))</f>
        <v/>
      </c>
      <c r="K62" s="2" t="str">
        <f>IF('Contract Master List'!B62&lt;&gt;"", 'Contract Master List'!P62,"")</f>
        <v/>
      </c>
    </row>
    <row r="63" spans="1:11" x14ac:dyDescent="0.3">
      <c r="A63" s="2" t="str">
        <f>IF('Contract Master List'!B63&lt;&gt;"", 'Contract Master List'!A63,"")</f>
        <v/>
      </c>
      <c r="B63" s="2" t="str">
        <f>IF('Contract Master List'!B63&lt;&gt;"", 'Contract Master List'!B63,"")</f>
        <v/>
      </c>
      <c r="C63" s="30" t="str">
        <f>IF('Contract Master List'!B63&lt;&gt;"", 'Contract Master List'!D63,"")</f>
        <v/>
      </c>
      <c r="D63" s="2" t="str">
        <f>IF('Contract Master List'!B63&lt;&gt;"", 'Contract Master List'!E63,"")</f>
        <v/>
      </c>
      <c r="E63" s="20" t="str">
        <f>IF('Contract Master List'!B63&lt;&gt;"", 'Contract Master List'!H63,"")</f>
        <v/>
      </c>
      <c r="F63" s="2" t="str">
        <f>IF('Contract Master List'!B63&lt;&gt;"", 'Contract Master List'!I63,"")</f>
        <v/>
      </c>
      <c r="G63" s="20" t="str">
        <f>IF(AND(E63&lt;&gt;"",F63&lt;&gt;""),E63-F63,"")</f>
        <v/>
      </c>
      <c r="H63" s="2" t="str">
        <f ca="1">IF(G63&lt;&gt;"",G63-TODAY(),"")</f>
        <v/>
      </c>
      <c r="I63" s="2" t="str">
        <f>IF('Contract Master List'!B63&lt;&gt;"", 'Contract Master List'!N63,"")</f>
        <v/>
      </c>
      <c r="J63" s="2" t="str">
        <f ca="1">IF(AND(H63&lt;&gt;"",H63&lt;=30),"YES",IF(H63&lt;&gt;"","NO",""))</f>
        <v/>
      </c>
      <c r="K63" s="2" t="str">
        <f>IF('Contract Master List'!B63&lt;&gt;"", 'Contract Master List'!P63,"")</f>
        <v/>
      </c>
    </row>
    <row r="64" spans="1:11" x14ac:dyDescent="0.3">
      <c r="A64" s="2" t="str">
        <f>IF('Contract Master List'!B64&lt;&gt;"", 'Contract Master List'!A64,"")</f>
        <v/>
      </c>
      <c r="B64" s="2" t="str">
        <f>IF('Contract Master List'!B64&lt;&gt;"", 'Contract Master List'!B64,"")</f>
        <v/>
      </c>
      <c r="C64" s="30" t="str">
        <f>IF('Contract Master List'!B64&lt;&gt;"", 'Contract Master List'!D64,"")</f>
        <v/>
      </c>
      <c r="D64" s="2" t="str">
        <f>IF('Contract Master List'!B64&lt;&gt;"", 'Contract Master List'!E64,"")</f>
        <v/>
      </c>
      <c r="E64" s="20" t="str">
        <f>IF('Contract Master List'!B64&lt;&gt;"", 'Contract Master List'!H64,"")</f>
        <v/>
      </c>
      <c r="F64" s="2" t="str">
        <f>IF('Contract Master List'!B64&lt;&gt;"", 'Contract Master List'!I64,"")</f>
        <v/>
      </c>
      <c r="G64" s="20" t="str">
        <f>IF(AND(E64&lt;&gt;"",F64&lt;&gt;""),E64-F64,"")</f>
        <v/>
      </c>
      <c r="H64" s="2" t="str">
        <f ca="1">IF(G64&lt;&gt;"",G64-TODAY(),"")</f>
        <v/>
      </c>
      <c r="I64" s="2" t="str">
        <f>IF('Contract Master List'!B64&lt;&gt;"", 'Contract Master List'!N64,"")</f>
        <v/>
      </c>
      <c r="J64" s="2" t="str">
        <f ca="1">IF(AND(H64&lt;&gt;"",H64&lt;=30),"YES",IF(H64&lt;&gt;"","NO",""))</f>
        <v/>
      </c>
      <c r="K64" s="2" t="str">
        <f>IF('Contract Master List'!B64&lt;&gt;"", 'Contract Master List'!P64,"")</f>
        <v/>
      </c>
    </row>
    <row r="65" spans="1:11" x14ac:dyDescent="0.3">
      <c r="A65" s="2" t="str">
        <f>IF('Contract Master List'!B65&lt;&gt;"", 'Contract Master List'!A65,"")</f>
        <v/>
      </c>
      <c r="B65" s="2" t="str">
        <f>IF('Contract Master List'!B65&lt;&gt;"", 'Contract Master List'!B65,"")</f>
        <v/>
      </c>
      <c r="C65" s="30" t="str">
        <f>IF('Contract Master List'!B65&lt;&gt;"", 'Contract Master List'!D65,"")</f>
        <v/>
      </c>
      <c r="D65" s="2" t="str">
        <f>IF('Contract Master List'!B65&lt;&gt;"", 'Contract Master List'!E65,"")</f>
        <v/>
      </c>
      <c r="E65" s="20" t="str">
        <f>IF('Contract Master List'!B65&lt;&gt;"", 'Contract Master List'!H65,"")</f>
        <v/>
      </c>
      <c r="F65" s="2" t="str">
        <f>IF('Contract Master List'!B65&lt;&gt;"", 'Contract Master List'!I65,"")</f>
        <v/>
      </c>
      <c r="G65" s="20" t="str">
        <f>IF(AND(E65&lt;&gt;"",F65&lt;&gt;""),E65-F65,"")</f>
        <v/>
      </c>
      <c r="H65" s="2" t="str">
        <f ca="1">IF(G65&lt;&gt;"",G65-TODAY(),"")</f>
        <v/>
      </c>
      <c r="I65" s="2" t="str">
        <f>IF('Contract Master List'!B65&lt;&gt;"", 'Contract Master List'!N65,"")</f>
        <v/>
      </c>
      <c r="J65" s="2" t="str">
        <f ca="1">IF(AND(H65&lt;&gt;"",H65&lt;=30),"YES",IF(H65&lt;&gt;"","NO",""))</f>
        <v/>
      </c>
      <c r="K65" s="2" t="str">
        <f>IF('Contract Master List'!B65&lt;&gt;"", 'Contract Master List'!P65,"")</f>
        <v/>
      </c>
    </row>
    <row r="66" spans="1:11" x14ac:dyDescent="0.3">
      <c r="A66" s="2" t="str">
        <f>IF('Contract Master List'!B66&lt;&gt;"", 'Contract Master List'!A66,"")</f>
        <v/>
      </c>
      <c r="B66" s="2" t="str">
        <f>IF('Contract Master List'!B66&lt;&gt;"", 'Contract Master List'!B66,"")</f>
        <v/>
      </c>
      <c r="C66" s="30" t="str">
        <f>IF('Contract Master List'!B66&lt;&gt;"", 'Contract Master List'!D66,"")</f>
        <v/>
      </c>
      <c r="D66" s="2" t="str">
        <f>IF('Contract Master List'!B66&lt;&gt;"", 'Contract Master List'!E66,"")</f>
        <v/>
      </c>
      <c r="E66" s="20" t="str">
        <f>IF('Contract Master List'!B66&lt;&gt;"", 'Contract Master List'!H66,"")</f>
        <v/>
      </c>
      <c r="F66" s="2" t="str">
        <f>IF('Contract Master List'!B66&lt;&gt;"", 'Contract Master List'!I66,"")</f>
        <v/>
      </c>
      <c r="G66" s="20" t="str">
        <f>IF(AND(E66&lt;&gt;"",F66&lt;&gt;""),E66-F66,"")</f>
        <v/>
      </c>
      <c r="H66" s="2" t="str">
        <f ca="1">IF(G66&lt;&gt;"",G66-TODAY(),"")</f>
        <v/>
      </c>
      <c r="I66" s="2" t="str">
        <f>IF('Contract Master List'!B66&lt;&gt;"", 'Contract Master List'!N66,"")</f>
        <v/>
      </c>
      <c r="J66" s="2" t="str">
        <f ca="1">IF(AND(H66&lt;&gt;"",H66&lt;=30),"YES",IF(H66&lt;&gt;"","NO",""))</f>
        <v/>
      </c>
      <c r="K66" s="2" t="str">
        <f>IF('Contract Master List'!B66&lt;&gt;"", 'Contract Master List'!P66,"")</f>
        <v/>
      </c>
    </row>
    <row r="67" spans="1:11" x14ac:dyDescent="0.3">
      <c r="A67" s="2" t="str">
        <f>IF('Contract Master List'!B67&lt;&gt;"", 'Contract Master List'!A67,"")</f>
        <v/>
      </c>
      <c r="B67" s="2" t="str">
        <f>IF('Contract Master List'!B67&lt;&gt;"", 'Contract Master List'!B67,"")</f>
        <v/>
      </c>
      <c r="C67" s="30" t="str">
        <f>IF('Contract Master List'!B67&lt;&gt;"", 'Contract Master List'!D67,"")</f>
        <v/>
      </c>
      <c r="D67" s="2" t="str">
        <f>IF('Contract Master List'!B67&lt;&gt;"", 'Contract Master List'!E67,"")</f>
        <v/>
      </c>
      <c r="E67" s="20" t="str">
        <f>IF('Contract Master List'!B67&lt;&gt;"", 'Contract Master List'!H67,"")</f>
        <v/>
      </c>
      <c r="F67" s="2" t="str">
        <f>IF('Contract Master List'!B67&lt;&gt;"", 'Contract Master List'!I67,"")</f>
        <v/>
      </c>
      <c r="G67" s="20" t="str">
        <f>IF(AND(E67&lt;&gt;"",F67&lt;&gt;""),E67-F67,"")</f>
        <v/>
      </c>
      <c r="H67" s="2" t="str">
        <f ca="1">IF(G67&lt;&gt;"",G67-TODAY(),"")</f>
        <v/>
      </c>
      <c r="I67" s="2" t="str">
        <f>IF('Contract Master List'!B67&lt;&gt;"", 'Contract Master List'!N67,"")</f>
        <v/>
      </c>
      <c r="J67" s="2" t="str">
        <f ca="1">IF(AND(H67&lt;&gt;"",H67&lt;=30),"YES",IF(H67&lt;&gt;"","NO",""))</f>
        <v/>
      </c>
      <c r="K67" s="2" t="str">
        <f>IF('Contract Master List'!B67&lt;&gt;"", 'Contract Master List'!P67,"")</f>
        <v/>
      </c>
    </row>
    <row r="68" spans="1:11" x14ac:dyDescent="0.3">
      <c r="A68" s="2" t="str">
        <f>IF('Contract Master List'!B68&lt;&gt;"", 'Contract Master List'!A68,"")</f>
        <v/>
      </c>
      <c r="B68" s="2" t="str">
        <f>IF('Contract Master List'!B68&lt;&gt;"", 'Contract Master List'!B68,"")</f>
        <v/>
      </c>
      <c r="C68" s="30" t="str">
        <f>IF('Contract Master List'!B68&lt;&gt;"", 'Contract Master List'!D68,"")</f>
        <v/>
      </c>
      <c r="D68" s="2" t="str">
        <f>IF('Contract Master List'!B68&lt;&gt;"", 'Contract Master List'!E68,"")</f>
        <v/>
      </c>
      <c r="E68" s="20" t="str">
        <f>IF('Contract Master List'!B68&lt;&gt;"", 'Contract Master List'!H68,"")</f>
        <v/>
      </c>
      <c r="F68" s="2" t="str">
        <f>IF('Contract Master List'!B68&lt;&gt;"", 'Contract Master List'!I68,"")</f>
        <v/>
      </c>
      <c r="G68" s="20" t="str">
        <f>IF(AND(E68&lt;&gt;"",F68&lt;&gt;""),E68-F68,"")</f>
        <v/>
      </c>
      <c r="H68" s="2" t="str">
        <f ca="1">IF(G68&lt;&gt;"",G68-TODAY(),"")</f>
        <v/>
      </c>
      <c r="I68" s="2" t="str">
        <f>IF('Contract Master List'!B68&lt;&gt;"", 'Contract Master List'!N68,"")</f>
        <v/>
      </c>
      <c r="J68" s="2" t="str">
        <f ca="1">IF(AND(H68&lt;&gt;"",H68&lt;=30),"YES",IF(H68&lt;&gt;"","NO",""))</f>
        <v/>
      </c>
      <c r="K68" s="2" t="str">
        <f>IF('Contract Master List'!B68&lt;&gt;"", 'Contract Master List'!P68,"")</f>
        <v/>
      </c>
    </row>
    <row r="69" spans="1:11" x14ac:dyDescent="0.3">
      <c r="A69" s="2" t="str">
        <f>IF('Contract Master List'!B69&lt;&gt;"", 'Contract Master List'!A69,"")</f>
        <v/>
      </c>
      <c r="B69" s="2" t="str">
        <f>IF('Contract Master List'!B69&lt;&gt;"", 'Contract Master List'!B69,"")</f>
        <v/>
      </c>
      <c r="C69" s="30" t="str">
        <f>IF('Contract Master List'!B69&lt;&gt;"", 'Contract Master List'!D69,"")</f>
        <v/>
      </c>
      <c r="D69" s="2" t="str">
        <f>IF('Contract Master List'!B69&lt;&gt;"", 'Contract Master List'!E69,"")</f>
        <v/>
      </c>
      <c r="E69" s="20" t="str">
        <f>IF('Contract Master List'!B69&lt;&gt;"", 'Contract Master List'!H69,"")</f>
        <v/>
      </c>
      <c r="F69" s="2" t="str">
        <f>IF('Contract Master List'!B69&lt;&gt;"", 'Contract Master List'!I69,"")</f>
        <v/>
      </c>
      <c r="G69" s="20" t="str">
        <f>IF(AND(E69&lt;&gt;"",F69&lt;&gt;""),E69-F69,"")</f>
        <v/>
      </c>
      <c r="H69" s="2" t="str">
        <f ca="1">IF(G69&lt;&gt;"",G69-TODAY(),"")</f>
        <v/>
      </c>
      <c r="I69" s="2" t="str">
        <f>IF('Contract Master List'!B69&lt;&gt;"", 'Contract Master List'!N69,"")</f>
        <v/>
      </c>
      <c r="J69" s="2" t="str">
        <f ca="1">IF(AND(H69&lt;&gt;"",H69&lt;=30),"YES",IF(H69&lt;&gt;"","NO",""))</f>
        <v/>
      </c>
      <c r="K69" s="2" t="str">
        <f>IF('Contract Master List'!B69&lt;&gt;"", 'Contract Master List'!P69,"")</f>
        <v/>
      </c>
    </row>
    <row r="70" spans="1:11" x14ac:dyDescent="0.3">
      <c r="A70" s="2" t="str">
        <f>IF('Contract Master List'!B70&lt;&gt;"", 'Contract Master List'!A70,"")</f>
        <v/>
      </c>
      <c r="B70" s="2" t="str">
        <f>IF('Contract Master List'!B70&lt;&gt;"", 'Contract Master List'!B70,"")</f>
        <v/>
      </c>
      <c r="C70" s="30" t="str">
        <f>IF('Contract Master List'!B70&lt;&gt;"", 'Contract Master List'!D70,"")</f>
        <v/>
      </c>
      <c r="D70" s="2" t="str">
        <f>IF('Contract Master List'!B70&lt;&gt;"", 'Contract Master List'!E70,"")</f>
        <v/>
      </c>
      <c r="E70" s="20" t="str">
        <f>IF('Contract Master List'!B70&lt;&gt;"", 'Contract Master List'!H70,"")</f>
        <v/>
      </c>
      <c r="F70" s="2" t="str">
        <f>IF('Contract Master List'!B70&lt;&gt;"", 'Contract Master List'!I70,"")</f>
        <v/>
      </c>
      <c r="G70" s="20" t="str">
        <f>IF(AND(E70&lt;&gt;"",F70&lt;&gt;""),E70-F70,"")</f>
        <v/>
      </c>
      <c r="H70" s="2" t="str">
        <f ca="1">IF(G70&lt;&gt;"",G70-TODAY(),"")</f>
        <v/>
      </c>
      <c r="I70" s="2" t="str">
        <f>IF('Contract Master List'!B70&lt;&gt;"", 'Contract Master List'!N70,"")</f>
        <v/>
      </c>
      <c r="J70" s="2" t="str">
        <f ca="1">IF(AND(H70&lt;&gt;"",H70&lt;=30),"YES",IF(H70&lt;&gt;"","NO",""))</f>
        <v/>
      </c>
      <c r="K70" s="2" t="str">
        <f>IF('Contract Master List'!B70&lt;&gt;"", 'Contract Master List'!P70,"")</f>
        <v/>
      </c>
    </row>
    <row r="71" spans="1:11" x14ac:dyDescent="0.3">
      <c r="A71" s="2" t="str">
        <f>IF('Contract Master List'!B71&lt;&gt;"", 'Contract Master List'!A71,"")</f>
        <v/>
      </c>
      <c r="B71" s="2" t="str">
        <f>IF('Contract Master List'!B71&lt;&gt;"", 'Contract Master List'!B71,"")</f>
        <v/>
      </c>
      <c r="C71" s="30" t="str">
        <f>IF('Contract Master List'!B71&lt;&gt;"", 'Contract Master List'!D71,"")</f>
        <v/>
      </c>
      <c r="D71" s="2" t="str">
        <f>IF('Contract Master List'!B71&lt;&gt;"", 'Contract Master List'!E71,"")</f>
        <v/>
      </c>
      <c r="E71" s="20" t="str">
        <f>IF('Contract Master List'!B71&lt;&gt;"", 'Contract Master List'!H71,"")</f>
        <v/>
      </c>
      <c r="F71" s="2" t="str">
        <f>IF('Contract Master List'!B71&lt;&gt;"", 'Contract Master List'!I71,"")</f>
        <v/>
      </c>
      <c r="G71" s="20" t="str">
        <f>IF(AND(E71&lt;&gt;"",F71&lt;&gt;""),E71-F71,"")</f>
        <v/>
      </c>
      <c r="H71" s="2" t="str">
        <f ca="1">IF(G71&lt;&gt;"",G71-TODAY(),"")</f>
        <v/>
      </c>
      <c r="I71" s="2" t="str">
        <f>IF('Contract Master List'!B71&lt;&gt;"", 'Contract Master List'!N71,"")</f>
        <v/>
      </c>
      <c r="J71" s="2" t="str">
        <f ca="1">IF(AND(H71&lt;&gt;"",H71&lt;=30),"YES",IF(H71&lt;&gt;"","NO",""))</f>
        <v/>
      </c>
      <c r="K71" s="2" t="str">
        <f>IF('Contract Master List'!B71&lt;&gt;"", 'Contract Master List'!P71,"")</f>
        <v/>
      </c>
    </row>
    <row r="72" spans="1:11" x14ac:dyDescent="0.3">
      <c r="A72" s="2" t="str">
        <f>IF('Contract Master List'!B72&lt;&gt;"", 'Contract Master List'!A72,"")</f>
        <v/>
      </c>
      <c r="B72" s="2" t="str">
        <f>IF('Contract Master List'!B72&lt;&gt;"", 'Contract Master List'!B72,"")</f>
        <v/>
      </c>
      <c r="C72" s="30" t="str">
        <f>IF('Contract Master List'!B72&lt;&gt;"", 'Contract Master List'!D72,"")</f>
        <v/>
      </c>
      <c r="D72" s="2" t="str">
        <f>IF('Contract Master List'!B72&lt;&gt;"", 'Contract Master List'!E72,"")</f>
        <v/>
      </c>
      <c r="E72" s="20" t="str">
        <f>IF('Contract Master List'!B72&lt;&gt;"", 'Contract Master List'!H72,"")</f>
        <v/>
      </c>
      <c r="F72" s="2" t="str">
        <f>IF('Contract Master List'!B72&lt;&gt;"", 'Contract Master List'!I72,"")</f>
        <v/>
      </c>
      <c r="G72" s="20" t="str">
        <f>IF(AND(E72&lt;&gt;"",F72&lt;&gt;""),E72-F72,"")</f>
        <v/>
      </c>
      <c r="H72" s="2" t="str">
        <f ca="1">IF(G72&lt;&gt;"",G72-TODAY(),"")</f>
        <v/>
      </c>
      <c r="I72" s="2" t="str">
        <f>IF('Contract Master List'!B72&lt;&gt;"", 'Contract Master List'!N72,"")</f>
        <v/>
      </c>
      <c r="J72" s="2" t="str">
        <f ca="1">IF(AND(H72&lt;&gt;"",H72&lt;=30),"YES",IF(H72&lt;&gt;"","NO",""))</f>
        <v/>
      </c>
      <c r="K72" s="2" t="str">
        <f>IF('Contract Master List'!B72&lt;&gt;"", 'Contract Master List'!P72,"")</f>
        <v/>
      </c>
    </row>
    <row r="73" spans="1:11" x14ac:dyDescent="0.3">
      <c r="A73" s="2" t="str">
        <f>IF('Contract Master List'!B73&lt;&gt;"", 'Contract Master List'!A73,"")</f>
        <v/>
      </c>
      <c r="B73" s="2" t="str">
        <f>IF('Contract Master List'!B73&lt;&gt;"", 'Contract Master List'!B73,"")</f>
        <v/>
      </c>
      <c r="C73" s="30" t="str">
        <f>IF('Contract Master List'!B73&lt;&gt;"", 'Contract Master List'!D73,"")</f>
        <v/>
      </c>
      <c r="D73" s="2" t="str">
        <f>IF('Contract Master List'!B73&lt;&gt;"", 'Contract Master List'!E73,"")</f>
        <v/>
      </c>
      <c r="E73" s="20" t="str">
        <f>IF('Contract Master List'!B73&lt;&gt;"", 'Contract Master List'!H73,"")</f>
        <v/>
      </c>
      <c r="F73" s="2" t="str">
        <f>IF('Contract Master List'!B73&lt;&gt;"", 'Contract Master List'!I73,"")</f>
        <v/>
      </c>
      <c r="G73" s="20" t="str">
        <f>IF(AND(E73&lt;&gt;"",F73&lt;&gt;""),E73-F73,"")</f>
        <v/>
      </c>
      <c r="H73" s="2" t="str">
        <f ca="1">IF(G73&lt;&gt;"",G73-TODAY(),"")</f>
        <v/>
      </c>
      <c r="I73" s="2" t="str">
        <f>IF('Contract Master List'!B73&lt;&gt;"", 'Contract Master List'!N73,"")</f>
        <v/>
      </c>
      <c r="J73" s="2" t="str">
        <f ca="1">IF(AND(H73&lt;&gt;"",H73&lt;=30),"YES",IF(H73&lt;&gt;"","NO",""))</f>
        <v/>
      </c>
      <c r="K73" s="2" t="str">
        <f>IF('Contract Master List'!B73&lt;&gt;"", 'Contract Master List'!P73,"")</f>
        <v/>
      </c>
    </row>
    <row r="74" spans="1:11" x14ac:dyDescent="0.3">
      <c r="A74" s="2" t="str">
        <f>IF('Contract Master List'!B74&lt;&gt;"", 'Contract Master List'!A74,"")</f>
        <v/>
      </c>
      <c r="B74" s="2" t="str">
        <f>IF('Contract Master List'!B74&lt;&gt;"", 'Contract Master List'!B74,"")</f>
        <v/>
      </c>
      <c r="C74" s="30" t="str">
        <f>IF('Contract Master List'!B74&lt;&gt;"", 'Contract Master List'!D74,"")</f>
        <v/>
      </c>
      <c r="D74" s="2" t="str">
        <f>IF('Contract Master List'!B74&lt;&gt;"", 'Contract Master List'!E74,"")</f>
        <v/>
      </c>
      <c r="E74" s="20" t="str">
        <f>IF('Contract Master List'!B74&lt;&gt;"", 'Contract Master List'!H74,"")</f>
        <v/>
      </c>
      <c r="F74" s="2" t="str">
        <f>IF('Contract Master List'!B74&lt;&gt;"", 'Contract Master List'!I74,"")</f>
        <v/>
      </c>
      <c r="G74" s="20" t="str">
        <f>IF(AND(E74&lt;&gt;"",F74&lt;&gt;""),E74-F74,"")</f>
        <v/>
      </c>
      <c r="H74" s="2" t="str">
        <f ca="1">IF(G74&lt;&gt;"",G74-TODAY(),"")</f>
        <v/>
      </c>
      <c r="I74" s="2" t="str">
        <f>IF('Contract Master List'!B74&lt;&gt;"", 'Contract Master List'!N74,"")</f>
        <v/>
      </c>
      <c r="J74" s="2" t="str">
        <f ca="1">IF(AND(H74&lt;&gt;"",H74&lt;=30),"YES",IF(H74&lt;&gt;"","NO",""))</f>
        <v/>
      </c>
      <c r="K74" s="2" t="str">
        <f>IF('Contract Master List'!B74&lt;&gt;"", 'Contract Master List'!P74,"")</f>
        <v/>
      </c>
    </row>
    <row r="75" spans="1:11" x14ac:dyDescent="0.3">
      <c r="A75" s="2" t="str">
        <f>IF('Contract Master List'!B75&lt;&gt;"", 'Contract Master List'!A75,"")</f>
        <v/>
      </c>
      <c r="B75" s="2" t="str">
        <f>IF('Contract Master List'!B75&lt;&gt;"", 'Contract Master List'!B75,"")</f>
        <v/>
      </c>
      <c r="C75" s="30" t="str">
        <f>IF('Contract Master List'!B75&lt;&gt;"", 'Contract Master List'!D75,"")</f>
        <v/>
      </c>
      <c r="D75" s="2" t="str">
        <f>IF('Contract Master List'!B75&lt;&gt;"", 'Contract Master List'!E75,"")</f>
        <v/>
      </c>
      <c r="E75" s="20" t="str">
        <f>IF('Contract Master List'!B75&lt;&gt;"", 'Contract Master List'!H75,"")</f>
        <v/>
      </c>
      <c r="F75" s="2" t="str">
        <f>IF('Contract Master List'!B75&lt;&gt;"", 'Contract Master List'!I75,"")</f>
        <v/>
      </c>
      <c r="G75" s="20" t="str">
        <f>IF(AND(E75&lt;&gt;"",F75&lt;&gt;""),E75-F75,"")</f>
        <v/>
      </c>
      <c r="H75" s="2" t="str">
        <f ca="1">IF(G75&lt;&gt;"",G75-TODAY(),"")</f>
        <v/>
      </c>
      <c r="I75" s="2" t="str">
        <f>IF('Contract Master List'!B75&lt;&gt;"", 'Contract Master List'!N75,"")</f>
        <v/>
      </c>
      <c r="J75" s="2" t="str">
        <f ca="1">IF(AND(H75&lt;&gt;"",H75&lt;=30),"YES",IF(H75&lt;&gt;"","NO",""))</f>
        <v/>
      </c>
      <c r="K75" s="2" t="str">
        <f>IF('Contract Master List'!B75&lt;&gt;"", 'Contract Master List'!P75,"")</f>
        <v/>
      </c>
    </row>
    <row r="76" spans="1:11" x14ac:dyDescent="0.3">
      <c r="A76" s="2" t="str">
        <f>IF('Contract Master List'!B76&lt;&gt;"", 'Contract Master List'!A76,"")</f>
        <v/>
      </c>
      <c r="B76" s="2" t="str">
        <f>IF('Contract Master List'!B76&lt;&gt;"", 'Contract Master List'!B76,"")</f>
        <v/>
      </c>
      <c r="C76" s="30" t="str">
        <f>IF('Contract Master List'!B76&lt;&gt;"", 'Contract Master List'!D76,"")</f>
        <v/>
      </c>
      <c r="D76" s="2" t="str">
        <f>IF('Contract Master List'!B76&lt;&gt;"", 'Contract Master List'!E76,"")</f>
        <v/>
      </c>
      <c r="E76" s="20" t="str">
        <f>IF('Contract Master List'!B76&lt;&gt;"", 'Contract Master List'!H76,"")</f>
        <v/>
      </c>
      <c r="F76" s="2" t="str">
        <f>IF('Contract Master List'!B76&lt;&gt;"", 'Contract Master List'!I76,"")</f>
        <v/>
      </c>
      <c r="G76" s="20" t="str">
        <f>IF(AND(E76&lt;&gt;"",F76&lt;&gt;""),E76-F76,"")</f>
        <v/>
      </c>
      <c r="H76" s="2" t="str">
        <f ca="1">IF(G76&lt;&gt;"",G76-TODAY(),"")</f>
        <v/>
      </c>
      <c r="I76" s="2" t="str">
        <f>IF('Contract Master List'!B76&lt;&gt;"", 'Contract Master List'!N76,"")</f>
        <v/>
      </c>
      <c r="J76" s="2" t="str">
        <f ca="1">IF(AND(H76&lt;&gt;"",H76&lt;=30),"YES",IF(H76&lt;&gt;"","NO",""))</f>
        <v/>
      </c>
      <c r="K76" s="2" t="str">
        <f>IF('Contract Master List'!B76&lt;&gt;"", 'Contract Master List'!P76,"")</f>
        <v/>
      </c>
    </row>
    <row r="77" spans="1:11" x14ac:dyDescent="0.3">
      <c r="A77" s="2" t="str">
        <f>IF('Contract Master List'!B77&lt;&gt;"", 'Contract Master List'!A77,"")</f>
        <v/>
      </c>
      <c r="B77" s="2" t="str">
        <f>IF('Contract Master List'!B77&lt;&gt;"", 'Contract Master List'!B77,"")</f>
        <v/>
      </c>
      <c r="C77" s="30" t="str">
        <f>IF('Contract Master List'!B77&lt;&gt;"", 'Contract Master List'!D77,"")</f>
        <v/>
      </c>
      <c r="D77" s="2" t="str">
        <f>IF('Contract Master List'!B77&lt;&gt;"", 'Contract Master List'!E77,"")</f>
        <v/>
      </c>
      <c r="E77" s="20" t="str">
        <f>IF('Contract Master List'!B77&lt;&gt;"", 'Contract Master List'!H77,"")</f>
        <v/>
      </c>
      <c r="F77" s="2" t="str">
        <f>IF('Contract Master List'!B77&lt;&gt;"", 'Contract Master List'!I77,"")</f>
        <v/>
      </c>
      <c r="G77" s="20" t="str">
        <f>IF(AND(E77&lt;&gt;"",F77&lt;&gt;""),E77-F77,"")</f>
        <v/>
      </c>
      <c r="H77" s="2" t="str">
        <f ca="1">IF(G77&lt;&gt;"",G77-TODAY(),"")</f>
        <v/>
      </c>
      <c r="I77" s="2" t="str">
        <f>IF('Contract Master List'!B77&lt;&gt;"", 'Contract Master List'!N77,"")</f>
        <v/>
      </c>
      <c r="J77" s="2" t="str">
        <f ca="1">IF(AND(H77&lt;&gt;"",H77&lt;=30),"YES",IF(H77&lt;&gt;"","NO",""))</f>
        <v/>
      </c>
      <c r="K77" s="2" t="str">
        <f>IF('Contract Master List'!B77&lt;&gt;"", 'Contract Master List'!P77,"")</f>
        <v/>
      </c>
    </row>
    <row r="78" spans="1:11" x14ac:dyDescent="0.3">
      <c r="A78" s="2" t="str">
        <f>IF('Contract Master List'!B78&lt;&gt;"", 'Contract Master List'!A78,"")</f>
        <v/>
      </c>
      <c r="B78" s="2" t="str">
        <f>IF('Contract Master List'!B78&lt;&gt;"", 'Contract Master List'!B78,"")</f>
        <v/>
      </c>
      <c r="C78" s="30" t="str">
        <f>IF('Contract Master List'!B78&lt;&gt;"", 'Contract Master List'!D78,"")</f>
        <v/>
      </c>
      <c r="D78" s="2" t="str">
        <f>IF('Contract Master List'!B78&lt;&gt;"", 'Contract Master List'!E78,"")</f>
        <v/>
      </c>
      <c r="E78" s="20" t="str">
        <f>IF('Contract Master List'!B78&lt;&gt;"", 'Contract Master List'!H78,"")</f>
        <v/>
      </c>
      <c r="F78" s="2" t="str">
        <f>IF('Contract Master List'!B78&lt;&gt;"", 'Contract Master List'!I78,"")</f>
        <v/>
      </c>
      <c r="G78" s="20" t="str">
        <f>IF(AND(E78&lt;&gt;"",F78&lt;&gt;""),E78-F78,"")</f>
        <v/>
      </c>
      <c r="H78" s="2" t="str">
        <f ca="1">IF(G78&lt;&gt;"",G78-TODAY(),"")</f>
        <v/>
      </c>
      <c r="I78" s="2" t="str">
        <f>IF('Contract Master List'!B78&lt;&gt;"", 'Contract Master List'!N78,"")</f>
        <v/>
      </c>
      <c r="J78" s="2" t="str">
        <f ca="1">IF(AND(H78&lt;&gt;"",H78&lt;=30),"YES",IF(H78&lt;&gt;"","NO",""))</f>
        <v/>
      </c>
      <c r="K78" s="2" t="str">
        <f>IF('Contract Master List'!B78&lt;&gt;"", 'Contract Master List'!P78,"")</f>
        <v/>
      </c>
    </row>
    <row r="79" spans="1:11" x14ac:dyDescent="0.3">
      <c r="A79" s="2" t="str">
        <f>IF('Contract Master List'!B79&lt;&gt;"", 'Contract Master List'!A79,"")</f>
        <v/>
      </c>
      <c r="B79" s="2" t="str">
        <f>IF('Contract Master List'!B79&lt;&gt;"", 'Contract Master List'!B79,"")</f>
        <v/>
      </c>
      <c r="C79" s="30" t="str">
        <f>IF('Contract Master List'!B79&lt;&gt;"", 'Contract Master List'!D79,"")</f>
        <v/>
      </c>
      <c r="D79" s="2" t="str">
        <f>IF('Contract Master List'!B79&lt;&gt;"", 'Contract Master List'!E79,"")</f>
        <v/>
      </c>
      <c r="E79" s="20" t="str">
        <f>IF('Contract Master List'!B79&lt;&gt;"", 'Contract Master List'!H79,"")</f>
        <v/>
      </c>
      <c r="F79" s="2" t="str">
        <f>IF('Contract Master List'!B79&lt;&gt;"", 'Contract Master List'!I79,"")</f>
        <v/>
      </c>
      <c r="G79" s="20" t="str">
        <f>IF(AND(E79&lt;&gt;"",F79&lt;&gt;""),E79-F79,"")</f>
        <v/>
      </c>
      <c r="H79" s="2" t="str">
        <f ca="1">IF(G79&lt;&gt;"",G79-TODAY(),"")</f>
        <v/>
      </c>
      <c r="I79" s="2" t="str">
        <f>IF('Contract Master List'!B79&lt;&gt;"", 'Contract Master List'!N79,"")</f>
        <v/>
      </c>
      <c r="J79" s="2" t="str">
        <f ca="1">IF(AND(H79&lt;&gt;"",H79&lt;=30),"YES",IF(H79&lt;&gt;"","NO",""))</f>
        <v/>
      </c>
      <c r="K79" s="2" t="str">
        <f>IF('Contract Master List'!B79&lt;&gt;"", 'Contract Master List'!P79,"")</f>
        <v/>
      </c>
    </row>
    <row r="80" spans="1:11" x14ac:dyDescent="0.3">
      <c r="A80" s="2" t="str">
        <f>IF('Contract Master List'!B80&lt;&gt;"", 'Contract Master List'!A80,"")</f>
        <v/>
      </c>
      <c r="B80" s="2" t="str">
        <f>IF('Contract Master List'!B80&lt;&gt;"", 'Contract Master List'!B80,"")</f>
        <v/>
      </c>
      <c r="C80" s="30" t="str">
        <f>IF('Contract Master List'!B80&lt;&gt;"", 'Contract Master List'!D80,"")</f>
        <v/>
      </c>
      <c r="D80" s="2" t="str">
        <f>IF('Contract Master List'!B80&lt;&gt;"", 'Contract Master List'!E80,"")</f>
        <v/>
      </c>
      <c r="E80" s="20" t="str">
        <f>IF('Contract Master List'!B80&lt;&gt;"", 'Contract Master List'!H80,"")</f>
        <v/>
      </c>
      <c r="F80" s="2" t="str">
        <f>IF('Contract Master List'!B80&lt;&gt;"", 'Contract Master List'!I80,"")</f>
        <v/>
      </c>
      <c r="G80" s="20" t="str">
        <f>IF(AND(E80&lt;&gt;"",F80&lt;&gt;""),E80-F80,"")</f>
        <v/>
      </c>
      <c r="H80" s="2" t="str">
        <f ca="1">IF(G80&lt;&gt;"",G80-TODAY(),"")</f>
        <v/>
      </c>
      <c r="I80" s="2" t="str">
        <f>IF('Contract Master List'!B80&lt;&gt;"", 'Contract Master List'!N80,"")</f>
        <v/>
      </c>
      <c r="J80" s="2" t="str">
        <f ca="1">IF(AND(H80&lt;&gt;"",H80&lt;=30),"YES",IF(H80&lt;&gt;"","NO",""))</f>
        <v/>
      </c>
      <c r="K80" s="2" t="str">
        <f>IF('Contract Master List'!B80&lt;&gt;"", 'Contract Master List'!P80,"")</f>
        <v/>
      </c>
    </row>
    <row r="81" spans="1:11" x14ac:dyDescent="0.3">
      <c r="A81" s="2" t="str">
        <f>IF('Contract Master List'!B81&lt;&gt;"", 'Contract Master List'!A81,"")</f>
        <v/>
      </c>
      <c r="B81" s="2" t="str">
        <f>IF('Contract Master List'!B81&lt;&gt;"", 'Contract Master List'!B81,"")</f>
        <v/>
      </c>
      <c r="C81" s="30" t="str">
        <f>IF('Contract Master List'!B81&lt;&gt;"", 'Contract Master List'!D81,"")</f>
        <v/>
      </c>
      <c r="D81" s="2" t="str">
        <f>IF('Contract Master List'!B81&lt;&gt;"", 'Contract Master List'!E81,"")</f>
        <v/>
      </c>
      <c r="E81" s="20" t="str">
        <f>IF('Contract Master List'!B81&lt;&gt;"", 'Contract Master List'!H81,"")</f>
        <v/>
      </c>
      <c r="F81" s="2" t="str">
        <f>IF('Contract Master List'!B81&lt;&gt;"", 'Contract Master List'!I81,"")</f>
        <v/>
      </c>
      <c r="G81" s="20" t="str">
        <f>IF(AND(E81&lt;&gt;"",F81&lt;&gt;""),E81-F81,"")</f>
        <v/>
      </c>
      <c r="H81" s="2" t="str">
        <f ca="1">IF(G81&lt;&gt;"",G81-TODAY(),"")</f>
        <v/>
      </c>
      <c r="I81" s="2" t="str">
        <f>IF('Contract Master List'!B81&lt;&gt;"", 'Contract Master List'!N81,"")</f>
        <v/>
      </c>
      <c r="J81" s="2" t="str">
        <f ca="1">IF(AND(H81&lt;&gt;"",H81&lt;=30),"YES",IF(H81&lt;&gt;"","NO",""))</f>
        <v/>
      </c>
      <c r="K81" s="2" t="str">
        <f>IF('Contract Master List'!B81&lt;&gt;"", 'Contract Master List'!P81,"")</f>
        <v/>
      </c>
    </row>
    <row r="82" spans="1:11" x14ac:dyDescent="0.3">
      <c r="A82" s="2" t="str">
        <f>IF('Contract Master List'!B82&lt;&gt;"", 'Contract Master List'!A82,"")</f>
        <v/>
      </c>
      <c r="B82" s="2" t="str">
        <f>IF('Contract Master List'!B82&lt;&gt;"", 'Contract Master List'!B82,"")</f>
        <v/>
      </c>
      <c r="C82" s="30" t="str">
        <f>IF('Contract Master List'!B82&lt;&gt;"", 'Contract Master List'!D82,"")</f>
        <v/>
      </c>
      <c r="D82" s="2" t="str">
        <f>IF('Contract Master List'!B82&lt;&gt;"", 'Contract Master List'!E82,"")</f>
        <v/>
      </c>
      <c r="E82" s="20" t="str">
        <f>IF('Contract Master List'!B82&lt;&gt;"", 'Contract Master List'!H82,"")</f>
        <v/>
      </c>
      <c r="F82" s="2" t="str">
        <f>IF('Contract Master List'!B82&lt;&gt;"", 'Contract Master List'!I82,"")</f>
        <v/>
      </c>
      <c r="G82" s="20" t="str">
        <f>IF(AND(E82&lt;&gt;"",F82&lt;&gt;""),E82-F82,"")</f>
        <v/>
      </c>
      <c r="H82" s="2" t="str">
        <f ca="1">IF(G82&lt;&gt;"",G82-TODAY(),"")</f>
        <v/>
      </c>
      <c r="I82" s="2" t="str">
        <f>IF('Contract Master List'!B82&lt;&gt;"", 'Contract Master List'!N82,"")</f>
        <v/>
      </c>
      <c r="J82" s="2" t="str">
        <f ca="1">IF(AND(H82&lt;&gt;"",H82&lt;=30),"YES",IF(H82&lt;&gt;"","NO",""))</f>
        <v/>
      </c>
      <c r="K82" s="2" t="str">
        <f>IF('Contract Master List'!B82&lt;&gt;"", 'Contract Master List'!P82,"")</f>
        <v/>
      </c>
    </row>
    <row r="83" spans="1:11" x14ac:dyDescent="0.3">
      <c r="A83" s="2" t="str">
        <f>IF('Contract Master List'!B83&lt;&gt;"", 'Contract Master List'!A83,"")</f>
        <v/>
      </c>
      <c r="B83" s="2" t="str">
        <f>IF('Contract Master List'!B83&lt;&gt;"", 'Contract Master List'!B83,"")</f>
        <v/>
      </c>
      <c r="C83" s="30" t="str">
        <f>IF('Contract Master List'!B83&lt;&gt;"", 'Contract Master List'!D83,"")</f>
        <v/>
      </c>
      <c r="D83" s="2" t="str">
        <f>IF('Contract Master List'!B83&lt;&gt;"", 'Contract Master List'!E83,"")</f>
        <v/>
      </c>
      <c r="E83" s="20" t="str">
        <f>IF('Contract Master List'!B83&lt;&gt;"", 'Contract Master List'!H83,"")</f>
        <v/>
      </c>
      <c r="F83" s="2" t="str">
        <f>IF('Contract Master List'!B83&lt;&gt;"", 'Contract Master List'!I83,"")</f>
        <v/>
      </c>
      <c r="G83" s="20" t="str">
        <f>IF(AND(E83&lt;&gt;"",F83&lt;&gt;""),E83-F83,"")</f>
        <v/>
      </c>
      <c r="H83" s="2" t="str">
        <f ca="1">IF(G83&lt;&gt;"",G83-TODAY(),"")</f>
        <v/>
      </c>
      <c r="I83" s="2" t="str">
        <f>IF('Contract Master List'!B83&lt;&gt;"", 'Contract Master List'!N83,"")</f>
        <v/>
      </c>
      <c r="J83" s="2" t="str">
        <f ca="1">IF(AND(H83&lt;&gt;"",H83&lt;=30),"YES",IF(H83&lt;&gt;"","NO",""))</f>
        <v/>
      </c>
      <c r="K83" s="2" t="str">
        <f>IF('Contract Master List'!B83&lt;&gt;"", 'Contract Master List'!P83,"")</f>
        <v/>
      </c>
    </row>
    <row r="84" spans="1:11" x14ac:dyDescent="0.3">
      <c r="A84" s="2" t="str">
        <f>IF('Contract Master List'!B84&lt;&gt;"", 'Contract Master List'!A84,"")</f>
        <v/>
      </c>
      <c r="B84" s="2" t="str">
        <f>IF('Contract Master List'!B84&lt;&gt;"", 'Contract Master List'!B84,"")</f>
        <v/>
      </c>
      <c r="C84" s="30" t="str">
        <f>IF('Contract Master List'!B84&lt;&gt;"", 'Contract Master List'!D84,"")</f>
        <v/>
      </c>
      <c r="D84" s="2" t="str">
        <f>IF('Contract Master List'!B84&lt;&gt;"", 'Contract Master List'!E84,"")</f>
        <v/>
      </c>
      <c r="E84" s="20" t="str">
        <f>IF('Contract Master List'!B84&lt;&gt;"", 'Contract Master List'!H84,"")</f>
        <v/>
      </c>
      <c r="F84" s="2" t="str">
        <f>IF('Contract Master List'!B84&lt;&gt;"", 'Contract Master List'!I84,"")</f>
        <v/>
      </c>
      <c r="G84" s="20" t="str">
        <f>IF(AND(E84&lt;&gt;"",F84&lt;&gt;""),E84-F84,"")</f>
        <v/>
      </c>
      <c r="H84" s="2" t="str">
        <f ca="1">IF(G84&lt;&gt;"",G84-TODAY(),"")</f>
        <v/>
      </c>
      <c r="I84" s="2" t="str">
        <f>IF('Contract Master List'!B84&lt;&gt;"", 'Contract Master List'!N84,"")</f>
        <v/>
      </c>
      <c r="J84" s="2" t="str">
        <f ca="1">IF(AND(H84&lt;&gt;"",H84&lt;=30),"YES",IF(H84&lt;&gt;"","NO",""))</f>
        <v/>
      </c>
      <c r="K84" s="2" t="str">
        <f>IF('Contract Master List'!B84&lt;&gt;"", 'Contract Master List'!P84,"")</f>
        <v/>
      </c>
    </row>
    <row r="85" spans="1:11" x14ac:dyDescent="0.3">
      <c r="A85" s="2" t="str">
        <f>IF('Contract Master List'!B85&lt;&gt;"", 'Contract Master List'!A85,"")</f>
        <v/>
      </c>
      <c r="B85" s="2" t="str">
        <f>IF('Contract Master List'!B85&lt;&gt;"", 'Contract Master List'!B85,"")</f>
        <v/>
      </c>
      <c r="C85" s="30" t="str">
        <f>IF('Contract Master List'!B85&lt;&gt;"", 'Contract Master List'!D85,"")</f>
        <v/>
      </c>
      <c r="D85" s="2" t="str">
        <f>IF('Contract Master List'!B85&lt;&gt;"", 'Contract Master List'!E85,"")</f>
        <v/>
      </c>
      <c r="E85" s="20" t="str">
        <f>IF('Contract Master List'!B85&lt;&gt;"", 'Contract Master List'!H85,"")</f>
        <v/>
      </c>
      <c r="F85" s="2" t="str">
        <f>IF('Contract Master List'!B85&lt;&gt;"", 'Contract Master List'!I85,"")</f>
        <v/>
      </c>
      <c r="G85" s="20" t="str">
        <f>IF(AND(E85&lt;&gt;"",F85&lt;&gt;""),E85-F85,"")</f>
        <v/>
      </c>
      <c r="H85" s="2" t="str">
        <f ca="1">IF(G85&lt;&gt;"",G85-TODAY(),"")</f>
        <v/>
      </c>
      <c r="I85" s="2" t="str">
        <f>IF('Contract Master List'!B85&lt;&gt;"", 'Contract Master List'!N85,"")</f>
        <v/>
      </c>
      <c r="J85" s="2" t="str">
        <f ca="1">IF(AND(H85&lt;&gt;"",H85&lt;=30),"YES",IF(H85&lt;&gt;"","NO",""))</f>
        <v/>
      </c>
      <c r="K85" s="2" t="str">
        <f>IF('Contract Master List'!B85&lt;&gt;"", 'Contract Master List'!P85,"")</f>
        <v/>
      </c>
    </row>
    <row r="86" spans="1:11" x14ac:dyDescent="0.3">
      <c r="A86" s="2" t="str">
        <f>IF('Contract Master List'!B86&lt;&gt;"", 'Contract Master List'!A86,"")</f>
        <v/>
      </c>
      <c r="B86" s="2" t="str">
        <f>IF('Contract Master List'!B86&lt;&gt;"", 'Contract Master List'!B86,"")</f>
        <v/>
      </c>
      <c r="C86" s="30" t="str">
        <f>IF('Contract Master List'!B86&lt;&gt;"", 'Contract Master List'!D86,"")</f>
        <v/>
      </c>
      <c r="D86" s="2" t="str">
        <f>IF('Contract Master List'!B86&lt;&gt;"", 'Contract Master List'!E86,"")</f>
        <v/>
      </c>
      <c r="E86" s="20" t="str">
        <f>IF('Contract Master List'!B86&lt;&gt;"", 'Contract Master List'!H86,"")</f>
        <v/>
      </c>
      <c r="F86" s="2" t="str">
        <f>IF('Contract Master List'!B86&lt;&gt;"", 'Contract Master List'!I86,"")</f>
        <v/>
      </c>
      <c r="G86" s="20" t="str">
        <f>IF(AND(E86&lt;&gt;"",F86&lt;&gt;""),E86-F86,"")</f>
        <v/>
      </c>
      <c r="H86" s="2" t="str">
        <f ca="1">IF(G86&lt;&gt;"",G86-TODAY(),"")</f>
        <v/>
      </c>
      <c r="I86" s="2" t="str">
        <f>IF('Contract Master List'!B86&lt;&gt;"", 'Contract Master List'!N86,"")</f>
        <v/>
      </c>
      <c r="J86" s="2" t="str">
        <f ca="1">IF(AND(H86&lt;&gt;"",H86&lt;=30),"YES",IF(H86&lt;&gt;"","NO",""))</f>
        <v/>
      </c>
      <c r="K86" s="2" t="str">
        <f>IF('Contract Master List'!B86&lt;&gt;"", 'Contract Master List'!P86,"")</f>
        <v/>
      </c>
    </row>
    <row r="87" spans="1:11" x14ac:dyDescent="0.3">
      <c r="A87" s="2" t="str">
        <f>IF('Contract Master List'!B87&lt;&gt;"", 'Contract Master List'!A87,"")</f>
        <v/>
      </c>
      <c r="B87" s="2" t="str">
        <f>IF('Contract Master List'!B87&lt;&gt;"", 'Contract Master List'!B87,"")</f>
        <v/>
      </c>
      <c r="C87" s="30" t="str">
        <f>IF('Contract Master List'!B87&lt;&gt;"", 'Contract Master List'!D87,"")</f>
        <v/>
      </c>
      <c r="D87" s="2" t="str">
        <f>IF('Contract Master List'!B87&lt;&gt;"", 'Contract Master List'!E87,"")</f>
        <v/>
      </c>
      <c r="E87" s="20" t="str">
        <f>IF('Contract Master List'!B87&lt;&gt;"", 'Contract Master List'!H87,"")</f>
        <v/>
      </c>
      <c r="F87" s="2" t="str">
        <f>IF('Contract Master List'!B87&lt;&gt;"", 'Contract Master List'!I87,"")</f>
        <v/>
      </c>
      <c r="G87" s="20" t="str">
        <f>IF(AND(E87&lt;&gt;"",F87&lt;&gt;""),E87-F87,"")</f>
        <v/>
      </c>
      <c r="H87" s="2" t="str">
        <f ca="1">IF(G87&lt;&gt;"",G87-TODAY(),"")</f>
        <v/>
      </c>
      <c r="I87" s="2" t="str">
        <f>IF('Contract Master List'!B87&lt;&gt;"", 'Contract Master List'!N87,"")</f>
        <v/>
      </c>
      <c r="J87" s="2" t="str">
        <f ca="1">IF(AND(H87&lt;&gt;"",H87&lt;=30),"YES",IF(H87&lt;&gt;"","NO",""))</f>
        <v/>
      </c>
      <c r="K87" s="2" t="str">
        <f>IF('Contract Master List'!B87&lt;&gt;"", 'Contract Master List'!P87,"")</f>
        <v/>
      </c>
    </row>
    <row r="88" spans="1:11" x14ac:dyDescent="0.3">
      <c r="A88" s="2" t="str">
        <f>IF('Contract Master List'!B88&lt;&gt;"", 'Contract Master List'!A88,"")</f>
        <v/>
      </c>
      <c r="B88" s="2" t="str">
        <f>IF('Contract Master List'!B88&lt;&gt;"", 'Contract Master List'!B88,"")</f>
        <v/>
      </c>
      <c r="C88" s="30" t="str">
        <f>IF('Contract Master List'!B88&lt;&gt;"", 'Contract Master List'!D88,"")</f>
        <v/>
      </c>
      <c r="D88" s="2" t="str">
        <f>IF('Contract Master List'!B88&lt;&gt;"", 'Contract Master List'!E88,"")</f>
        <v/>
      </c>
      <c r="E88" s="20" t="str">
        <f>IF('Contract Master List'!B88&lt;&gt;"", 'Contract Master List'!H88,"")</f>
        <v/>
      </c>
      <c r="F88" s="2" t="str">
        <f>IF('Contract Master List'!B88&lt;&gt;"", 'Contract Master List'!I88,"")</f>
        <v/>
      </c>
      <c r="G88" s="20" t="str">
        <f>IF(AND(E88&lt;&gt;"",F88&lt;&gt;""),E88-F88,"")</f>
        <v/>
      </c>
      <c r="H88" s="2" t="str">
        <f ca="1">IF(G88&lt;&gt;"",G88-TODAY(),"")</f>
        <v/>
      </c>
      <c r="I88" s="2" t="str">
        <f>IF('Contract Master List'!B88&lt;&gt;"", 'Contract Master List'!N88,"")</f>
        <v/>
      </c>
      <c r="J88" s="2" t="str">
        <f ca="1">IF(AND(H88&lt;&gt;"",H88&lt;=30),"YES",IF(H88&lt;&gt;"","NO",""))</f>
        <v/>
      </c>
      <c r="K88" s="2" t="str">
        <f>IF('Contract Master List'!B88&lt;&gt;"", 'Contract Master List'!P88,"")</f>
        <v/>
      </c>
    </row>
    <row r="89" spans="1:11" x14ac:dyDescent="0.3">
      <c r="A89" s="2" t="str">
        <f>IF('Contract Master List'!B89&lt;&gt;"", 'Contract Master List'!A89,"")</f>
        <v/>
      </c>
      <c r="B89" s="2" t="str">
        <f>IF('Contract Master List'!B89&lt;&gt;"", 'Contract Master List'!B89,"")</f>
        <v/>
      </c>
      <c r="C89" s="30" t="str">
        <f>IF('Contract Master List'!B89&lt;&gt;"", 'Contract Master List'!D89,"")</f>
        <v/>
      </c>
      <c r="D89" s="2" t="str">
        <f>IF('Contract Master List'!B89&lt;&gt;"", 'Contract Master List'!E89,"")</f>
        <v/>
      </c>
      <c r="E89" s="20" t="str">
        <f>IF('Contract Master List'!B89&lt;&gt;"", 'Contract Master List'!H89,"")</f>
        <v/>
      </c>
      <c r="F89" s="2" t="str">
        <f>IF('Contract Master List'!B89&lt;&gt;"", 'Contract Master List'!I89,"")</f>
        <v/>
      </c>
      <c r="G89" s="20" t="str">
        <f>IF(AND(E89&lt;&gt;"",F89&lt;&gt;""),E89-F89,"")</f>
        <v/>
      </c>
      <c r="H89" s="2" t="str">
        <f ca="1">IF(G89&lt;&gt;"",G89-TODAY(),"")</f>
        <v/>
      </c>
      <c r="I89" s="2" t="str">
        <f>IF('Contract Master List'!B89&lt;&gt;"", 'Contract Master List'!N89,"")</f>
        <v/>
      </c>
      <c r="J89" s="2" t="str">
        <f ca="1">IF(AND(H89&lt;&gt;"",H89&lt;=30),"YES",IF(H89&lt;&gt;"","NO",""))</f>
        <v/>
      </c>
      <c r="K89" s="2" t="str">
        <f>IF('Contract Master List'!B89&lt;&gt;"", 'Contract Master List'!P89,"")</f>
        <v/>
      </c>
    </row>
    <row r="90" spans="1:11" x14ac:dyDescent="0.3">
      <c r="A90" s="2" t="str">
        <f>IF('Contract Master List'!B90&lt;&gt;"", 'Contract Master List'!A90,"")</f>
        <v/>
      </c>
      <c r="B90" s="2" t="str">
        <f>IF('Contract Master List'!B90&lt;&gt;"", 'Contract Master List'!B90,"")</f>
        <v/>
      </c>
      <c r="C90" s="30" t="str">
        <f>IF('Contract Master List'!B90&lt;&gt;"", 'Contract Master List'!D90,"")</f>
        <v/>
      </c>
      <c r="D90" s="2" t="str">
        <f>IF('Contract Master List'!B90&lt;&gt;"", 'Contract Master List'!E90,"")</f>
        <v/>
      </c>
      <c r="E90" s="20" t="str">
        <f>IF('Contract Master List'!B90&lt;&gt;"", 'Contract Master List'!H90,"")</f>
        <v/>
      </c>
      <c r="F90" s="2" t="str">
        <f>IF('Contract Master List'!B90&lt;&gt;"", 'Contract Master List'!I90,"")</f>
        <v/>
      </c>
      <c r="G90" s="20" t="str">
        <f>IF(AND(E90&lt;&gt;"",F90&lt;&gt;""),E90-F90,"")</f>
        <v/>
      </c>
      <c r="H90" s="2" t="str">
        <f ca="1">IF(G90&lt;&gt;"",G90-TODAY(),"")</f>
        <v/>
      </c>
      <c r="I90" s="2" t="str">
        <f>IF('Contract Master List'!B90&lt;&gt;"", 'Contract Master List'!N90,"")</f>
        <v/>
      </c>
      <c r="J90" s="2" t="str">
        <f ca="1">IF(AND(H90&lt;&gt;"",H90&lt;=30),"YES",IF(H90&lt;&gt;"","NO",""))</f>
        <v/>
      </c>
      <c r="K90" s="2" t="str">
        <f>IF('Contract Master List'!B90&lt;&gt;"", 'Contract Master List'!P90,"")</f>
        <v/>
      </c>
    </row>
    <row r="91" spans="1:11" x14ac:dyDescent="0.3">
      <c r="A91" s="2" t="str">
        <f>IF('Contract Master List'!B91&lt;&gt;"", 'Contract Master List'!A91,"")</f>
        <v/>
      </c>
      <c r="B91" s="2" t="str">
        <f>IF('Contract Master List'!B91&lt;&gt;"", 'Contract Master List'!B91,"")</f>
        <v/>
      </c>
      <c r="C91" s="30" t="str">
        <f>IF('Contract Master List'!B91&lt;&gt;"", 'Contract Master List'!D91,"")</f>
        <v/>
      </c>
      <c r="D91" s="2" t="str">
        <f>IF('Contract Master List'!B91&lt;&gt;"", 'Contract Master List'!E91,"")</f>
        <v/>
      </c>
      <c r="E91" s="20" t="str">
        <f>IF('Contract Master List'!B91&lt;&gt;"", 'Contract Master List'!H91,"")</f>
        <v/>
      </c>
      <c r="F91" s="2" t="str">
        <f>IF('Contract Master List'!B91&lt;&gt;"", 'Contract Master List'!I91,"")</f>
        <v/>
      </c>
      <c r="G91" s="20" t="str">
        <f>IF(AND(E91&lt;&gt;"",F91&lt;&gt;""),E91-F91,"")</f>
        <v/>
      </c>
      <c r="H91" s="2" t="str">
        <f ca="1">IF(G91&lt;&gt;"",G91-TODAY(),"")</f>
        <v/>
      </c>
      <c r="I91" s="2" t="str">
        <f>IF('Contract Master List'!B91&lt;&gt;"", 'Contract Master List'!N91,"")</f>
        <v/>
      </c>
      <c r="J91" s="2" t="str">
        <f ca="1">IF(AND(H91&lt;&gt;"",H91&lt;=30),"YES",IF(H91&lt;&gt;"","NO",""))</f>
        <v/>
      </c>
      <c r="K91" s="2" t="str">
        <f>IF('Contract Master List'!B91&lt;&gt;"", 'Contract Master List'!P91,"")</f>
        <v/>
      </c>
    </row>
    <row r="92" spans="1:11" x14ac:dyDescent="0.3">
      <c r="A92" s="2" t="str">
        <f>IF('Contract Master List'!B92&lt;&gt;"", 'Contract Master List'!A92,"")</f>
        <v/>
      </c>
      <c r="B92" s="2" t="str">
        <f>IF('Contract Master List'!B92&lt;&gt;"", 'Contract Master List'!B92,"")</f>
        <v/>
      </c>
      <c r="C92" s="30" t="str">
        <f>IF('Contract Master List'!B92&lt;&gt;"", 'Contract Master List'!D92,"")</f>
        <v/>
      </c>
      <c r="D92" s="2" t="str">
        <f>IF('Contract Master List'!B92&lt;&gt;"", 'Contract Master List'!E92,"")</f>
        <v/>
      </c>
      <c r="E92" s="20" t="str">
        <f>IF('Contract Master List'!B92&lt;&gt;"", 'Contract Master List'!H92,"")</f>
        <v/>
      </c>
      <c r="F92" s="2" t="str">
        <f>IF('Contract Master List'!B92&lt;&gt;"", 'Contract Master List'!I92,"")</f>
        <v/>
      </c>
      <c r="G92" s="20" t="str">
        <f>IF(AND(E92&lt;&gt;"",F92&lt;&gt;""),E92-F92,"")</f>
        <v/>
      </c>
      <c r="H92" s="2" t="str">
        <f ca="1">IF(G92&lt;&gt;"",G92-TODAY(),"")</f>
        <v/>
      </c>
      <c r="I92" s="2" t="str">
        <f>IF('Contract Master List'!B92&lt;&gt;"", 'Contract Master List'!N92,"")</f>
        <v/>
      </c>
      <c r="J92" s="2" t="str">
        <f ca="1">IF(AND(H92&lt;&gt;"",H92&lt;=30),"YES",IF(H92&lt;&gt;"","NO",""))</f>
        <v/>
      </c>
      <c r="K92" s="2" t="str">
        <f>IF('Contract Master List'!B92&lt;&gt;"", 'Contract Master List'!P92,"")</f>
        <v/>
      </c>
    </row>
    <row r="93" spans="1:11" x14ac:dyDescent="0.3">
      <c r="A93" s="2" t="str">
        <f>IF('Contract Master List'!B93&lt;&gt;"", 'Contract Master List'!A93,"")</f>
        <v/>
      </c>
      <c r="B93" s="2" t="str">
        <f>IF('Contract Master List'!B93&lt;&gt;"", 'Contract Master List'!B93,"")</f>
        <v/>
      </c>
      <c r="C93" s="30" t="str">
        <f>IF('Contract Master List'!B93&lt;&gt;"", 'Contract Master List'!D93,"")</f>
        <v/>
      </c>
      <c r="D93" s="2" t="str">
        <f>IF('Contract Master List'!B93&lt;&gt;"", 'Contract Master List'!E93,"")</f>
        <v/>
      </c>
      <c r="E93" s="20" t="str">
        <f>IF('Contract Master List'!B93&lt;&gt;"", 'Contract Master List'!H93,"")</f>
        <v/>
      </c>
      <c r="F93" s="2" t="str">
        <f>IF('Contract Master List'!B93&lt;&gt;"", 'Contract Master List'!I93,"")</f>
        <v/>
      </c>
      <c r="G93" s="20" t="str">
        <f>IF(AND(E93&lt;&gt;"",F93&lt;&gt;""),E93-F93,"")</f>
        <v/>
      </c>
      <c r="H93" s="2" t="str">
        <f ca="1">IF(G93&lt;&gt;"",G93-TODAY(),"")</f>
        <v/>
      </c>
      <c r="I93" s="2" t="str">
        <f>IF('Contract Master List'!B93&lt;&gt;"", 'Contract Master List'!N93,"")</f>
        <v/>
      </c>
      <c r="J93" s="2" t="str">
        <f ca="1">IF(AND(H93&lt;&gt;"",H93&lt;=30),"YES",IF(H93&lt;&gt;"","NO",""))</f>
        <v/>
      </c>
      <c r="K93" s="2" t="str">
        <f>IF('Contract Master List'!B93&lt;&gt;"", 'Contract Master List'!P93,"")</f>
        <v/>
      </c>
    </row>
    <row r="94" spans="1:11" x14ac:dyDescent="0.3">
      <c r="A94" s="2" t="str">
        <f>IF('Contract Master List'!B94&lt;&gt;"", 'Contract Master List'!A94,"")</f>
        <v/>
      </c>
      <c r="B94" s="2" t="str">
        <f>IF('Contract Master List'!B94&lt;&gt;"", 'Contract Master List'!B94,"")</f>
        <v/>
      </c>
      <c r="C94" s="30" t="str">
        <f>IF('Contract Master List'!B94&lt;&gt;"", 'Contract Master List'!D94,"")</f>
        <v/>
      </c>
      <c r="D94" s="2" t="str">
        <f>IF('Contract Master List'!B94&lt;&gt;"", 'Contract Master List'!E94,"")</f>
        <v/>
      </c>
      <c r="E94" s="20" t="str">
        <f>IF('Contract Master List'!B94&lt;&gt;"", 'Contract Master List'!H94,"")</f>
        <v/>
      </c>
      <c r="F94" s="2" t="str">
        <f>IF('Contract Master List'!B94&lt;&gt;"", 'Contract Master List'!I94,"")</f>
        <v/>
      </c>
      <c r="G94" s="20" t="str">
        <f>IF(AND(E94&lt;&gt;"",F94&lt;&gt;""),E94-F94,"")</f>
        <v/>
      </c>
      <c r="H94" s="2" t="str">
        <f ca="1">IF(G94&lt;&gt;"",G94-TODAY(),"")</f>
        <v/>
      </c>
      <c r="I94" s="2" t="str">
        <f>IF('Contract Master List'!B94&lt;&gt;"", 'Contract Master List'!N94,"")</f>
        <v/>
      </c>
      <c r="J94" s="2" t="str">
        <f ca="1">IF(AND(H94&lt;&gt;"",H94&lt;=30),"YES",IF(H94&lt;&gt;"","NO",""))</f>
        <v/>
      </c>
      <c r="K94" s="2" t="str">
        <f>IF('Contract Master List'!B94&lt;&gt;"", 'Contract Master List'!P94,"")</f>
        <v/>
      </c>
    </row>
    <row r="95" spans="1:11" x14ac:dyDescent="0.3">
      <c r="A95" s="2" t="str">
        <f>IF('Contract Master List'!B95&lt;&gt;"", 'Contract Master List'!A95,"")</f>
        <v/>
      </c>
      <c r="B95" s="2" t="str">
        <f>IF('Contract Master List'!B95&lt;&gt;"", 'Contract Master List'!B95,"")</f>
        <v/>
      </c>
      <c r="C95" s="30" t="str">
        <f>IF('Contract Master List'!B95&lt;&gt;"", 'Contract Master List'!D95,"")</f>
        <v/>
      </c>
      <c r="D95" s="2" t="str">
        <f>IF('Contract Master List'!B95&lt;&gt;"", 'Contract Master List'!E95,"")</f>
        <v/>
      </c>
      <c r="E95" s="20" t="str">
        <f>IF('Contract Master List'!B95&lt;&gt;"", 'Contract Master List'!H95,"")</f>
        <v/>
      </c>
      <c r="F95" s="2" t="str">
        <f>IF('Contract Master List'!B95&lt;&gt;"", 'Contract Master List'!I95,"")</f>
        <v/>
      </c>
      <c r="G95" s="20" t="str">
        <f>IF(AND(E95&lt;&gt;"",F95&lt;&gt;""),E95-F95,"")</f>
        <v/>
      </c>
      <c r="H95" s="2" t="str">
        <f ca="1">IF(G95&lt;&gt;"",G95-TODAY(),"")</f>
        <v/>
      </c>
      <c r="I95" s="2" t="str">
        <f>IF('Contract Master List'!B95&lt;&gt;"", 'Contract Master List'!N95,"")</f>
        <v/>
      </c>
      <c r="J95" s="2" t="str">
        <f ca="1">IF(AND(H95&lt;&gt;"",H95&lt;=30),"YES",IF(H95&lt;&gt;"","NO",""))</f>
        <v/>
      </c>
      <c r="K95" s="2" t="str">
        <f>IF('Contract Master List'!B95&lt;&gt;"", 'Contract Master List'!P95,"")</f>
        <v/>
      </c>
    </row>
    <row r="96" spans="1:11" x14ac:dyDescent="0.3">
      <c r="A96" s="2" t="str">
        <f>IF('Contract Master List'!B96&lt;&gt;"", 'Contract Master List'!A96,"")</f>
        <v/>
      </c>
      <c r="B96" s="2" t="str">
        <f>IF('Contract Master List'!B96&lt;&gt;"", 'Contract Master List'!B96,"")</f>
        <v/>
      </c>
      <c r="C96" s="30" t="str">
        <f>IF('Contract Master List'!B96&lt;&gt;"", 'Contract Master List'!D96,"")</f>
        <v/>
      </c>
      <c r="D96" s="2" t="str">
        <f>IF('Contract Master List'!B96&lt;&gt;"", 'Contract Master List'!E96,"")</f>
        <v/>
      </c>
      <c r="E96" s="20" t="str">
        <f>IF('Contract Master List'!B96&lt;&gt;"", 'Contract Master List'!H96,"")</f>
        <v/>
      </c>
      <c r="F96" s="2" t="str">
        <f>IF('Contract Master List'!B96&lt;&gt;"", 'Contract Master List'!I96,"")</f>
        <v/>
      </c>
      <c r="G96" s="20" t="str">
        <f>IF(AND(E96&lt;&gt;"",F96&lt;&gt;""),E96-F96,"")</f>
        <v/>
      </c>
      <c r="H96" s="2" t="str">
        <f ca="1">IF(G96&lt;&gt;"",G96-TODAY(),"")</f>
        <v/>
      </c>
      <c r="I96" s="2" t="str">
        <f>IF('Contract Master List'!B96&lt;&gt;"", 'Contract Master List'!N96,"")</f>
        <v/>
      </c>
      <c r="J96" s="2" t="str">
        <f ca="1">IF(AND(H96&lt;&gt;"",H96&lt;=30),"YES",IF(H96&lt;&gt;"","NO",""))</f>
        <v/>
      </c>
      <c r="K96" s="2" t="str">
        <f>IF('Contract Master List'!B96&lt;&gt;"", 'Contract Master List'!P96,"")</f>
        <v/>
      </c>
    </row>
    <row r="97" spans="1:11" x14ac:dyDescent="0.3">
      <c r="A97" s="2" t="str">
        <f>IF('Contract Master List'!B97&lt;&gt;"", 'Contract Master List'!A97,"")</f>
        <v/>
      </c>
      <c r="B97" s="2" t="str">
        <f>IF('Contract Master List'!B97&lt;&gt;"", 'Contract Master List'!B97,"")</f>
        <v/>
      </c>
      <c r="C97" s="30" t="str">
        <f>IF('Contract Master List'!B97&lt;&gt;"", 'Contract Master List'!D97,"")</f>
        <v/>
      </c>
      <c r="D97" s="2" t="str">
        <f>IF('Contract Master List'!B97&lt;&gt;"", 'Contract Master List'!E97,"")</f>
        <v/>
      </c>
      <c r="E97" s="20" t="str">
        <f>IF('Contract Master List'!B97&lt;&gt;"", 'Contract Master List'!H97,"")</f>
        <v/>
      </c>
      <c r="F97" s="2" t="str">
        <f>IF('Contract Master List'!B97&lt;&gt;"", 'Contract Master List'!I97,"")</f>
        <v/>
      </c>
      <c r="G97" s="20" t="str">
        <f>IF(AND(E97&lt;&gt;"",F97&lt;&gt;""),E97-F97,"")</f>
        <v/>
      </c>
      <c r="H97" s="2" t="str">
        <f ca="1">IF(G97&lt;&gt;"",G97-TODAY(),"")</f>
        <v/>
      </c>
      <c r="I97" s="2" t="str">
        <f>IF('Contract Master List'!B97&lt;&gt;"", 'Contract Master List'!N97,"")</f>
        <v/>
      </c>
      <c r="J97" s="2" t="str">
        <f ca="1">IF(AND(H97&lt;&gt;"",H97&lt;=30),"YES",IF(H97&lt;&gt;"","NO",""))</f>
        <v/>
      </c>
      <c r="K97" s="2" t="str">
        <f>IF('Contract Master List'!B97&lt;&gt;"", 'Contract Master List'!P97,"")</f>
        <v/>
      </c>
    </row>
    <row r="98" spans="1:11" x14ac:dyDescent="0.3">
      <c r="A98" s="2" t="str">
        <f>IF('Contract Master List'!B98&lt;&gt;"", 'Contract Master List'!A98,"")</f>
        <v/>
      </c>
      <c r="B98" s="2" t="str">
        <f>IF('Contract Master List'!B98&lt;&gt;"", 'Contract Master List'!B98,"")</f>
        <v/>
      </c>
      <c r="C98" s="30" t="str">
        <f>IF('Contract Master List'!B98&lt;&gt;"", 'Contract Master List'!D98,"")</f>
        <v/>
      </c>
      <c r="D98" s="2" t="str">
        <f>IF('Contract Master List'!B98&lt;&gt;"", 'Contract Master List'!E98,"")</f>
        <v/>
      </c>
      <c r="E98" s="20" t="str">
        <f>IF('Contract Master List'!B98&lt;&gt;"", 'Contract Master List'!H98,"")</f>
        <v/>
      </c>
      <c r="F98" s="2" t="str">
        <f>IF('Contract Master List'!B98&lt;&gt;"", 'Contract Master List'!I98,"")</f>
        <v/>
      </c>
      <c r="G98" s="20" t="str">
        <f>IF(AND(E98&lt;&gt;"",F98&lt;&gt;""),E98-F98,"")</f>
        <v/>
      </c>
      <c r="H98" s="2" t="str">
        <f ca="1">IF(G98&lt;&gt;"",G98-TODAY(),"")</f>
        <v/>
      </c>
      <c r="I98" s="2" t="str">
        <f>IF('Contract Master List'!B98&lt;&gt;"", 'Contract Master List'!N98,"")</f>
        <v/>
      </c>
      <c r="J98" s="2" t="str">
        <f ca="1">IF(AND(H98&lt;&gt;"",H98&lt;=30),"YES",IF(H98&lt;&gt;"","NO",""))</f>
        <v/>
      </c>
      <c r="K98" s="2" t="str">
        <f>IF('Contract Master List'!B98&lt;&gt;"", 'Contract Master List'!P98,"")</f>
        <v/>
      </c>
    </row>
    <row r="99" spans="1:11" x14ac:dyDescent="0.3">
      <c r="A99" s="2" t="str">
        <f>IF('Contract Master List'!B99&lt;&gt;"", 'Contract Master List'!A99,"")</f>
        <v/>
      </c>
      <c r="B99" s="2" t="str">
        <f>IF('Contract Master List'!B99&lt;&gt;"", 'Contract Master List'!B99,"")</f>
        <v/>
      </c>
      <c r="C99" s="30" t="str">
        <f>IF('Contract Master List'!B99&lt;&gt;"", 'Contract Master List'!D99,"")</f>
        <v/>
      </c>
      <c r="D99" s="2" t="str">
        <f>IF('Contract Master List'!B99&lt;&gt;"", 'Contract Master List'!E99,"")</f>
        <v/>
      </c>
      <c r="E99" s="20" t="str">
        <f>IF('Contract Master List'!B99&lt;&gt;"", 'Contract Master List'!H99,"")</f>
        <v/>
      </c>
      <c r="F99" s="2" t="str">
        <f>IF('Contract Master List'!B99&lt;&gt;"", 'Contract Master List'!I99,"")</f>
        <v/>
      </c>
      <c r="G99" s="20" t="str">
        <f>IF(AND(E99&lt;&gt;"",F99&lt;&gt;""),E99-F99,"")</f>
        <v/>
      </c>
      <c r="H99" s="2" t="str">
        <f ca="1">IF(G99&lt;&gt;"",G99-TODAY(),"")</f>
        <v/>
      </c>
      <c r="I99" s="2" t="str">
        <f>IF('Contract Master List'!B99&lt;&gt;"", 'Contract Master List'!N99,"")</f>
        <v/>
      </c>
      <c r="J99" s="2" t="str">
        <f ca="1">IF(AND(H99&lt;&gt;"",H99&lt;=30),"YES",IF(H99&lt;&gt;"","NO",""))</f>
        <v/>
      </c>
      <c r="K99" s="2" t="str">
        <f>IF('Contract Master List'!B99&lt;&gt;"", 'Contract Master List'!P99,"")</f>
        <v/>
      </c>
    </row>
    <row r="100" spans="1:11" x14ac:dyDescent="0.3">
      <c r="A100" s="2" t="str">
        <f>IF('Contract Master List'!B100&lt;&gt;"", 'Contract Master List'!A100,"")</f>
        <v/>
      </c>
      <c r="B100" s="2" t="str">
        <f>IF('Contract Master List'!B100&lt;&gt;"", 'Contract Master List'!B100,"")</f>
        <v/>
      </c>
      <c r="C100" s="30" t="str">
        <f>IF('Contract Master List'!B100&lt;&gt;"", 'Contract Master List'!D100,"")</f>
        <v/>
      </c>
      <c r="D100" s="2" t="str">
        <f>IF('Contract Master List'!B100&lt;&gt;"", 'Contract Master List'!E100,"")</f>
        <v/>
      </c>
      <c r="E100" s="20" t="str">
        <f>IF('Contract Master List'!B100&lt;&gt;"", 'Contract Master List'!H100,"")</f>
        <v/>
      </c>
      <c r="F100" s="2" t="str">
        <f>IF('Contract Master List'!B100&lt;&gt;"", 'Contract Master List'!I100,"")</f>
        <v/>
      </c>
      <c r="G100" s="20" t="str">
        <f>IF(AND(E100&lt;&gt;"",F100&lt;&gt;""),E100-F100,"")</f>
        <v/>
      </c>
      <c r="H100" s="2" t="str">
        <f ca="1">IF(G100&lt;&gt;"",G100-TODAY(),"")</f>
        <v/>
      </c>
      <c r="I100" s="2" t="str">
        <f>IF('Contract Master List'!B100&lt;&gt;"", 'Contract Master List'!N100,"")</f>
        <v/>
      </c>
      <c r="J100" s="2" t="str">
        <f ca="1">IF(AND(H100&lt;&gt;"",H100&lt;=30),"YES",IF(H100&lt;&gt;"","NO",""))</f>
        <v/>
      </c>
      <c r="K100" s="2" t="str">
        <f>IF('Contract Master List'!B100&lt;&gt;"", 'Contract Master List'!P100,"")</f>
        <v/>
      </c>
    </row>
    <row r="101" spans="1:11" x14ac:dyDescent="0.3">
      <c r="A101" s="2" t="str">
        <f>IF('Contract Master List'!B101&lt;&gt;"", 'Contract Master List'!A101,"")</f>
        <v/>
      </c>
      <c r="B101" s="2" t="str">
        <f>IF('Contract Master List'!B101&lt;&gt;"", 'Contract Master List'!B101,"")</f>
        <v/>
      </c>
      <c r="C101" s="30" t="str">
        <f>IF('Contract Master List'!B101&lt;&gt;"", 'Contract Master List'!D101,"")</f>
        <v/>
      </c>
      <c r="D101" s="2" t="str">
        <f>IF('Contract Master List'!B101&lt;&gt;"", 'Contract Master List'!E101,"")</f>
        <v/>
      </c>
      <c r="E101" s="20" t="str">
        <f>IF('Contract Master List'!B101&lt;&gt;"", 'Contract Master List'!H101,"")</f>
        <v/>
      </c>
      <c r="F101" s="2" t="str">
        <f>IF('Contract Master List'!B101&lt;&gt;"", 'Contract Master List'!I101,"")</f>
        <v/>
      </c>
      <c r="G101" s="20" t="str">
        <f>IF(AND(E101&lt;&gt;"",F101&lt;&gt;""),E101-F101,"")</f>
        <v/>
      </c>
      <c r="H101" s="2" t="str">
        <f ca="1">IF(G101&lt;&gt;"",G101-TODAY(),"")</f>
        <v/>
      </c>
      <c r="I101" s="2" t="str">
        <f>IF('Contract Master List'!B101&lt;&gt;"", 'Contract Master List'!N101,"")</f>
        <v/>
      </c>
      <c r="J101" s="2" t="str">
        <f ca="1">IF(AND(H101&lt;&gt;"",H101&lt;=30),"YES",IF(H101&lt;&gt;"","NO",""))</f>
        <v/>
      </c>
      <c r="K101" s="2" t="str">
        <f>IF('Contract Master List'!B101&lt;&gt;"", 'Contract Master List'!P101,"")</f>
        <v/>
      </c>
    </row>
    <row r="102" spans="1:11" x14ac:dyDescent="0.3">
      <c r="A102" s="2" t="str">
        <f>IF('Contract Master List'!B102&lt;&gt;"", 'Contract Master List'!A102,"")</f>
        <v/>
      </c>
      <c r="B102" s="2" t="str">
        <f>IF('Contract Master List'!B102&lt;&gt;"", 'Contract Master List'!B102,"")</f>
        <v/>
      </c>
      <c r="C102" s="30" t="str">
        <f>IF('Contract Master List'!B102&lt;&gt;"", 'Contract Master List'!D102,"")</f>
        <v/>
      </c>
      <c r="D102" s="2" t="str">
        <f>IF('Contract Master List'!B102&lt;&gt;"", 'Contract Master List'!E102,"")</f>
        <v/>
      </c>
      <c r="E102" s="20" t="str">
        <f>IF('Contract Master List'!B102&lt;&gt;"", 'Contract Master List'!H102,"")</f>
        <v/>
      </c>
      <c r="F102" s="2" t="str">
        <f>IF('Contract Master List'!B102&lt;&gt;"", 'Contract Master List'!I102,"")</f>
        <v/>
      </c>
      <c r="G102" s="20" t="str">
        <f>IF(AND(E102&lt;&gt;"",F102&lt;&gt;""),E102-F102,"")</f>
        <v/>
      </c>
      <c r="H102" s="2" t="str">
        <f ca="1">IF(G102&lt;&gt;"",G102-TODAY(),"")</f>
        <v/>
      </c>
      <c r="I102" s="2" t="str">
        <f>IF('Contract Master List'!B102&lt;&gt;"", 'Contract Master List'!N102,"")</f>
        <v/>
      </c>
      <c r="J102" s="2" t="str">
        <f ca="1">IF(AND(H102&lt;&gt;"",H102&lt;=30),"YES",IF(H102&lt;&gt;"","NO",""))</f>
        <v/>
      </c>
      <c r="K102" s="2" t="str">
        <f>IF('Contract Master List'!B102&lt;&gt;"", 'Contract Master List'!P102,"")</f>
        <v/>
      </c>
    </row>
    <row r="103" spans="1:11" x14ac:dyDescent="0.3">
      <c r="A103" s="2" t="str">
        <f>IF('Contract Master List'!B103&lt;&gt;"", 'Contract Master List'!A103,"")</f>
        <v/>
      </c>
      <c r="B103" s="2" t="str">
        <f>IF('Contract Master List'!B103&lt;&gt;"", 'Contract Master List'!B103,"")</f>
        <v/>
      </c>
      <c r="C103" s="30" t="str">
        <f>IF('Contract Master List'!B103&lt;&gt;"", 'Contract Master List'!D103,"")</f>
        <v/>
      </c>
      <c r="D103" s="2" t="str">
        <f>IF('Contract Master List'!B103&lt;&gt;"", 'Contract Master List'!E103,"")</f>
        <v/>
      </c>
      <c r="E103" s="20" t="str">
        <f>IF('Contract Master List'!B103&lt;&gt;"", 'Contract Master List'!H103,"")</f>
        <v/>
      </c>
      <c r="F103" s="2" t="str">
        <f>IF('Contract Master List'!B103&lt;&gt;"", 'Contract Master List'!I103,"")</f>
        <v/>
      </c>
      <c r="G103" s="20" t="str">
        <f>IF(AND(E103&lt;&gt;"",F103&lt;&gt;""),E103-F103,"")</f>
        <v/>
      </c>
      <c r="H103" s="2" t="str">
        <f ca="1">IF(G103&lt;&gt;"",G103-TODAY(),"")</f>
        <v/>
      </c>
      <c r="I103" s="2" t="str">
        <f>IF('Contract Master List'!B103&lt;&gt;"", 'Contract Master List'!N103,"")</f>
        <v/>
      </c>
      <c r="J103" s="2" t="str">
        <f ca="1">IF(AND(H103&lt;&gt;"",H103&lt;=30),"YES",IF(H103&lt;&gt;"","NO",""))</f>
        <v/>
      </c>
      <c r="K103" s="2" t="str">
        <f>IF('Contract Master List'!B103&lt;&gt;"", 'Contract Master List'!P103,"")</f>
        <v/>
      </c>
    </row>
    <row r="104" spans="1:11" x14ac:dyDescent="0.3">
      <c r="A104" s="2" t="str">
        <f>IF('Contract Master List'!B104&lt;&gt;"", 'Contract Master List'!A104,"")</f>
        <v/>
      </c>
      <c r="B104" s="2" t="str">
        <f>IF('Contract Master List'!B104&lt;&gt;"", 'Contract Master List'!B104,"")</f>
        <v/>
      </c>
      <c r="C104" s="30" t="str">
        <f>IF('Contract Master List'!B104&lt;&gt;"", 'Contract Master List'!D104,"")</f>
        <v/>
      </c>
      <c r="D104" s="2" t="str">
        <f>IF('Contract Master List'!B104&lt;&gt;"", 'Contract Master List'!E104,"")</f>
        <v/>
      </c>
      <c r="E104" s="20" t="str">
        <f>IF('Contract Master List'!B104&lt;&gt;"", 'Contract Master List'!H104,"")</f>
        <v/>
      </c>
      <c r="F104" s="2" t="str">
        <f>IF('Contract Master List'!B104&lt;&gt;"", 'Contract Master List'!I104,"")</f>
        <v/>
      </c>
      <c r="G104" s="20" t="str">
        <f>IF(AND(E104&lt;&gt;"",F104&lt;&gt;""),E104-F104,"")</f>
        <v/>
      </c>
      <c r="H104" s="2" t="str">
        <f ca="1">IF(G104&lt;&gt;"",G104-TODAY(),"")</f>
        <v/>
      </c>
      <c r="I104" s="2" t="str">
        <f>IF('Contract Master List'!B104&lt;&gt;"", 'Contract Master List'!N104,"")</f>
        <v/>
      </c>
      <c r="J104" s="2" t="str">
        <f ca="1">IF(AND(H104&lt;&gt;"",H104&lt;=30),"YES",IF(H104&lt;&gt;"","NO",""))</f>
        <v/>
      </c>
      <c r="K104" s="2" t="str">
        <f>IF('Contract Master List'!B104&lt;&gt;"", 'Contract Master List'!P104,"")</f>
        <v/>
      </c>
    </row>
  </sheetData>
  <sheetProtection sheet="1" objects="1" scenarios="1" sort="0" autoFilter="0"/>
  <autoFilter ref="A4:K4" xr:uid="{61F862AA-271D-404A-AD5F-F7CD64F3B513}"/>
  <conditionalFormatting sqref="A5:K104">
    <cfRule type="expression" dxfId="3" priority="1" stopIfTrue="1">
      <formula>$H5&lt;=7</formula>
    </cfRule>
    <cfRule type="expression" dxfId="2" priority="2" stopIfTrue="1">
      <formula>AND($H5&gt;7,$H5&lt;=30)</formula>
    </cfRule>
    <cfRule type="expression" dxfId="1" priority="3" stopIfTrue="1">
      <formula>AND($H5&gt;30,$H5&lt;=60)</formula>
    </cfRule>
    <cfRule type="expression" dxfId="0" priority="4" stopIfTrue="1">
      <formula>$H5&gt;60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774A-60E3-4F1F-A390-1B26AE1100CB}">
  <sheetPr codeName="Sheet7">
    <tabColor rgb="FF4472C4"/>
  </sheetPr>
  <dimension ref="A1:H100"/>
  <sheetViews>
    <sheetView workbookViewId="0"/>
  </sheetViews>
  <sheetFormatPr defaultRowHeight="14.4" x14ac:dyDescent="0.3"/>
  <cols>
    <col min="1" max="8" width="20.77734375" style="45" customWidth="1"/>
    <col min="9" max="16384" width="8.88671875" style="2"/>
  </cols>
  <sheetData>
    <row r="1" spans="1:8" s="34" customFormat="1" ht="36" x14ac:dyDescent="0.3">
      <c r="A1" s="32" t="s">
        <v>120</v>
      </c>
      <c r="B1" s="33"/>
      <c r="C1" s="33"/>
      <c r="D1" s="33"/>
      <c r="E1" s="33"/>
      <c r="F1" s="33"/>
      <c r="G1" s="33"/>
      <c r="H1" s="33"/>
    </row>
    <row r="2" spans="1:8" s="34" customFormat="1" x14ac:dyDescent="0.3">
      <c r="A2" s="33"/>
      <c r="B2" s="33"/>
      <c r="C2" s="33"/>
      <c r="D2" s="33"/>
      <c r="E2" s="33"/>
      <c r="F2" s="33"/>
      <c r="G2" s="33"/>
      <c r="H2" s="33"/>
    </row>
    <row r="3" spans="1:8" s="34" customFormat="1" ht="31.2" x14ac:dyDescent="0.3">
      <c r="A3" s="35" t="s">
        <v>121</v>
      </c>
      <c r="B3" s="33"/>
      <c r="C3" s="33"/>
      <c r="D3" s="36" t="s">
        <v>126</v>
      </c>
      <c r="E3" s="33"/>
      <c r="F3" s="33"/>
      <c r="G3" s="37" t="s">
        <v>129</v>
      </c>
      <c r="H3" s="33"/>
    </row>
    <row r="4" spans="1:8" s="34" customFormat="1" x14ac:dyDescent="0.3">
      <c r="A4" s="33" t="s">
        <v>122</v>
      </c>
      <c r="B4" s="38">
        <f>SUMIF('Contract Master List'!J:J,"Active",'Contract Master List'!D:D)</f>
        <v>0</v>
      </c>
      <c r="C4" s="33"/>
      <c r="D4" s="33" t="s">
        <v>105</v>
      </c>
      <c r="E4" s="38">
        <f>SUM('Contract Master List'!R:R)</f>
        <v>0</v>
      </c>
      <c r="F4" s="33"/>
      <c r="G4" s="33" t="s">
        <v>130</v>
      </c>
      <c r="H4" s="39">
        <f>COUNTIF('Contract Master List'!B5:B1000,"&lt;&gt;")</f>
        <v>0</v>
      </c>
    </row>
    <row r="5" spans="1:8" s="34" customFormat="1" ht="28.8" x14ac:dyDescent="0.3">
      <c r="A5" s="33" t="s">
        <v>123</v>
      </c>
      <c r="B5" s="38" t="e">
        <f>AVERAGE('Contract Master List'!D:D)</f>
        <v>#DIV/0!</v>
      </c>
      <c r="C5" s="33"/>
      <c r="D5" s="33" t="s">
        <v>106</v>
      </c>
      <c r="E5" s="38">
        <f>SUM('Contract Master List'!D:D)</f>
        <v>0</v>
      </c>
      <c r="F5" s="33"/>
      <c r="G5" s="33" t="s">
        <v>131</v>
      </c>
      <c r="H5" s="39">
        <f>COUNTIF('Contract Master List'!T:T,"5*")</f>
        <v>0</v>
      </c>
    </row>
    <row r="6" spans="1:8" s="34" customFormat="1" x14ac:dyDescent="0.3">
      <c r="A6" s="33" t="s">
        <v>124</v>
      </c>
      <c r="B6" s="38">
        <f>MAX('Contract Master List'!D:D)</f>
        <v>0</v>
      </c>
      <c r="C6" s="33"/>
      <c r="D6" s="33" t="s">
        <v>127</v>
      </c>
      <c r="E6" s="38">
        <f>E5-E4</f>
        <v>0</v>
      </c>
      <c r="F6" s="33"/>
      <c r="G6" s="33" t="s">
        <v>132</v>
      </c>
      <c r="H6" s="39">
        <f>COUNTIF('Contract Master List'!T:T,"1*")+COUNTIF('Contract Master List'!T:T,"2*")</f>
        <v>0</v>
      </c>
    </row>
    <row r="7" spans="1:8" s="34" customFormat="1" x14ac:dyDescent="0.3">
      <c r="A7" s="33" t="s">
        <v>125</v>
      </c>
      <c r="B7" s="38">
        <f>MIN('Contract Master List'!D:D)</f>
        <v>0</v>
      </c>
      <c r="C7" s="33"/>
      <c r="D7" s="33" t="s">
        <v>128</v>
      </c>
      <c r="E7" s="40">
        <f>IF(E4&lt;&gt;0,(E6/E4),0)</f>
        <v>0</v>
      </c>
      <c r="F7" s="33"/>
      <c r="G7" s="33"/>
      <c r="H7" s="33"/>
    </row>
    <row r="8" spans="1:8" s="34" customFormat="1" x14ac:dyDescent="0.3">
      <c r="A8" s="33"/>
      <c r="B8" s="33"/>
      <c r="C8" s="33"/>
      <c r="D8" s="33"/>
      <c r="E8" s="33"/>
      <c r="F8" s="33"/>
      <c r="G8" s="33"/>
      <c r="H8" s="33"/>
    </row>
    <row r="9" spans="1:8" s="34" customFormat="1" ht="31.2" x14ac:dyDescent="0.3">
      <c r="A9" s="35" t="s">
        <v>133</v>
      </c>
      <c r="B9" s="33"/>
      <c r="C9" s="33"/>
      <c r="D9" s="41" t="s">
        <v>149</v>
      </c>
      <c r="E9" s="33"/>
      <c r="F9" s="33"/>
      <c r="G9" s="41" t="s">
        <v>151</v>
      </c>
      <c r="H9" s="33"/>
    </row>
    <row r="10" spans="1:8" s="34" customFormat="1" x14ac:dyDescent="0.3">
      <c r="A10" s="42" t="s">
        <v>134</v>
      </c>
      <c r="B10" s="43" t="s">
        <v>102</v>
      </c>
      <c r="C10" s="33"/>
      <c r="D10" s="42" t="s">
        <v>75</v>
      </c>
      <c r="E10" s="43" t="s">
        <v>143</v>
      </c>
      <c r="F10" s="33"/>
      <c r="G10" s="42" t="s">
        <v>77</v>
      </c>
      <c r="H10" s="43" t="s">
        <v>113</v>
      </c>
    </row>
    <row r="11" spans="1:8" s="34" customFormat="1" x14ac:dyDescent="0.3">
      <c r="A11" s="33" t="s">
        <v>135</v>
      </c>
      <c r="B11" s="39">
        <f>COUNTIF('Contract Master List'!B5:B1000,"&lt;&gt;")</f>
        <v>0</v>
      </c>
      <c r="C11" s="33"/>
      <c r="D11" s="33" t="s">
        <v>24</v>
      </c>
      <c r="E11" s="39">
        <f>COUNTIF('Contract Master List'!K:K,"MSA")</f>
        <v>0</v>
      </c>
      <c r="F11" s="33"/>
      <c r="G11" s="33" t="s">
        <v>41</v>
      </c>
      <c r="H11" s="38">
        <f>SUMIF('Contract Master List'!M:M,"Monthly",'Contract Master List'!D:D)</f>
        <v>0</v>
      </c>
    </row>
    <row r="12" spans="1:8" s="34" customFormat="1" x14ac:dyDescent="0.3">
      <c r="A12" s="33" t="s">
        <v>97</v>
      </c>
      <c r="B12" s="39">
        <f>COUNTIF('Contract Master List'!J:J,"Active")</f>
        <v>0</v>
      </c>
      <c r="C12" s="33"/>
      <c r="D12" s="33" t="s">
        <v>25</v>
      </c>
      <c r="E12" s="39">
        <f>COUNTIF('Contract Master List'!K:K,"SOW")</f>
        <v>0</v>
      </c>
      <c r="F12" s="33"/>
      <c r="G12" s="33" t="s">
        <v>42</v>
      </c>
      <c r="H12" s="38">
        <f>SUMIF('Contract Master List'!M:M,"Quarterly",'Contract Master List'!D:D)</f>
        <v>0</v>
      </c>
    </row>
    <row r="13" spans="1:8" s="34" customFormat="1" x14ac:dyDescent="0.3">
      <c r="A13" s="33" t="s">
        <v>136</v>
      </c>
      <c r="B13" s="39">
        <f ca="1">COUNTIFS('Contract Master List'!Y:Y,"&lt;="&amp;30,'Contract Master List'!Y:Y,"&gt;"&amp;0)</f>
        <v>0</v>
      </c>
      <c r="C13" s="33"/>
      <c r="D13" s="33" t="s">
        <v>26</v>
      </c>
      <c r="E13" s="39">
        <f>COUNTIF('Contract Master List'!K:K,"SaaS Subscription")</f>
        <v>0</v>
      </c>
      <c r="F13" s="33"/>
      <c r="G13" s="33" t="s">
        <v>44</v>
      </c>
      <c r="H13" s="38">
        <f>SUMIF('Contract Master List'!M:M,"Annual",'Contract Master List'!D:D)</f>
        <v>0</v>
      </c>
    </row>
    <row r="14" spans="1:8" s="34" customFormat="1" x14ac:dyDescent="0.3">
      <c r="A14" s="33" t="s">
        <v>137</v>
      </c>
      <c r="B14" s="39">
        <f ca="1">COUNTIFS('Contract Master List'!Y:Y,"&lt;="&amp;60,'Contract Master List'!Y:Y,"&gt;"&amp;0)</f>
        <v>0</v>
      </c>
      <c r="C14" s="33"/>
      <c r="D14" s="33" t="s">
        <v>150</v>
      </c>
      <c r="E14" s="39">
        <f>COUNTIF('Contract Master List'!K:K,"Maintenance Agreement")</f>
        <v>0</v>
      </c>
      <c r="F14" s="33"/>
      <c r="G14" s="33"/>
      <c r="H14" s="33"/>
    </row>
    <row r="15" spans="1:8" s="34" customFormat="1" x14ac:dyDescent="0.3">
      <c r="A15" s="33" t="s">
        <v>138</v>
      </c>
      <c r="B15" s="39">
        <f ca="1">COUNTIFS('Contract Master List'!Y:Y,"&lt;="&amp;90,'Contract Master List'!Y:Y,"&gt;"&amp;0)</f>
        <v>0</v>
      </c>
      <c r="C15" s="33"/>
      <c r="D15" s="33" t="s">
        <v>28</v>
      </c>
      <c r="E15" s="39">
        <f>COUNTIF('Contract Master List'!K:K,"Professional Services")</f>
        <v>0</v>
      </c>
      <c r="F15" s="33"/>
      <c r="G15" s="33"/>
      <c r="H15" s="33"/>
    </row>
    <row r="16" spans="1:8" s="34" customFormat="1" ht="28.8" x14ac:dyDescent="0.3">
      <c r="A16" s="33" t="s">
        <v>139</v>
      </c>
      <c r="B16" s="39">
        <f>COUNTIF('Contract Master List'!N:N,"Yes")</f>
        <v>0</v>
      </c>
      <c r="C16" s="33"/>
      <c r="D16" s="33" t="s">
        <v>29</v>
      </c>
      <c r="E16" s="39">
        <f>COUNTIF('Contract Master List'!K:K,"License Agreement")</f>
        <v>0</v>
      </c>
      <c r="F16" s="33"/>
      <c r="G16" s="33"/>
      <c r="H16" s="33"/>
    </row>
    <row r="17" spans="1:8" s="34" customFormat="1" x14ac:dyDescent="0.3">
      <c r="A17" s="33" t="s">
        <v>140</v>
      </c>
      <c r="B17" s="39">
        <f>COUNTIF('Contract Master List'!N:N,"No")</f>
        <v>1</v>
      </c>
      <c r="C17" s="33"/>
      <c r="D17" s="33"/>
      <c r="E17" s="33"/>
      <c r="F17" s="33"/>
      <c r="G17" s="33"/>
      <c r="H17" s="33"/>
    </row>
    <row r="18" spans="1:8" s="34" customFormat="1" x14ac:dyDescent="0.3">
      <c r="A18" s="33"/>
      <c r="B18" s="33"/>
      <c r="C18" s="33"/>
      <c r="D18" s="33"/>
      <c r="E18" s="33"/>
      <c r="F18" s="33"/>
      <c r="G18" s="33"/>
      <c r="H18" s="33"/>
    </row>
    <row r="19" spans="1:8" s="34" customFormat="1" ht="31.2" x14ac:dyDescent="0.3">
      <c r="A19" s="44" t="s">
        <v>141</v>
      </c>
      <c r="B19" s="33"/>
      <c r="C19" s="33"/>
      <c r="D19" s="33"/>
      <c r="E19" s="33"/>
      <c r="F19" s="33"/>
      <c r="G19" s="33"/>
      <c r="H19" s="33"/>
    </row>
    <row r="20" spans="1:8" s="34" customFormat="1" x14ac:dyDescent="0.3">
      <c r="A20" s="42" t="s">
        <v>142</v>
      </c>
      <c r="B20" s="43" t="s">
        <v>143</v>
      </c>
      <c r="C20" s="33"/>
      <c r="D20" s="33"/>
      <c r="E20" s="33"/>
      <c r="F20" s="33"/>
      <c r="G20" s="33"/>
      <c r="H20" s="33"/>
    </row>
    <row r="21" spans="1:8" s="34" customFormat="1" x14ac:dyDescent="0.3">
      <c r="A21" s="33" t="s">
        <v>144</v>
      </c>
      <c r="B21" s="39">
        <f>SUMPRODUCT((LEN(TRIM('Contract Master List'!B5:B1000))&gt;0)*(LEN(TRIM('Contract Master List'!V5:V1000))=0))</f>
        <v>0</v>
      </c>
      <c r="C21" s="33"/>
      <c r="D21" s="33"/>
      <c r="E21" s="33"/>
      <c r="F21" s="33"/>
      <c r="G21" s="33"/>
      <c r="H21" s="33"/>
    </row>
    <row r="22" spans="1:8" s="34" customFormat="1" x14ac:dyDescent="0.3">
      <c r="A22" s="33" t="s">
        <v>145</v>
      </c>
      <c r="B22" s="39">
        <f>COUNTIF('Contract Master List'!T:T,"1*")+COUNTIF('Contract Master List'!T:T,"2*")</f>
        <v>0</v>
      </c>
      <c r="C22" s="33"/>
      <c r="D22" s="33"/>
      <c r="E22" s="33"/>
      <c r="F22" s="33"/>
      <c r="G22" s="33"/>
      <c r="H22" s="33"/>
    </row>
    <row r="23" spans="1:8" s="34" customFormat="1" x14ac:dyDescent="0.3">
      <c r="A23" s="33" t="s">
        <v>146</v>
      </c>
      <c r="B23" s="39">
        <f>COUNTIFS('Contract Master List'!D:D,"&gt;100000",'Contract Master List'!Y:Y,"&lt;90")</f>
        <v>0</v>
      </c>
      <c r="C23" s="33"/>
      <c r="D23" s="33"/>
      <c r="E23" s="33"/>
      <c r="F23" s="33"/>
      <c r="G23" s="33"/>
      <c r="H23" s="33"/>
    </row>
    <row r="24" spans="1:8" s="34" customFormat="1" x14ac:dyDescent="0.3">
      <c r="A24" s="33" t="s">
        <v>147</v>
      </c>
      <c r="B24" s="39">
        <f ca="1">COUNTIF('Contract Master List'!Z:Z,"&lt;0")</f>
        <v>0</v>
      </c>
      <c r="C24" s="33"/>
      <c r="D24" s="33"/>
      <c r="E24" s="33"/>
      <c r="F24" s="33"/>
      <c r="G24" s="33"/>
      <c r="H24" s="33"/>
    </row>
    <row r="25" spans="1:8" s="34" customFormat="1" x14ac:dyDescent="0.3">
      <c r="A25" s="33" t="s">
        <v>148</v>
      </c>
      <c r="B25" s="39">
        <f>COUNTIFS('Contract Master List'!S:S,"&gt;0")</f>
        <v>0</v>
      </c>
      <c r="C25" s="33"/>
      <c r="D25" s="33"/>
      <c r="E25" s="33"/>
      <c r="F25" s="33"/>
      <c r="G25" s="33"/>
      <c r="H25" s="33"/>
    </row>
    <row r="26" spans="1:8" s="34" customFormat="1" x14ac:dyDescent="0.3">
      <c r="A26" s="33"/>
      <c r="B26" s="33"/>
      <c r="C26" s="33"/>
      <c r="D26" s="33"/>
      <c r="E26" s="33"/>
      <c r="F26" s="33"/>
      <c r="G26" s="33"/>
      <c r="H26" s="33"/>
    </row>
    <row r="27" spans="1:8" s="34" customFormat="1" x14ac:dyDescent="0.3">
      <c r="A27" s="33"/>
      <c r="B27" s="33"/>
      <c r="C27" s="33"/>
      <c r="D27" s="33"/>
      <c r="E27" s="33"/>
      <c r="F27" s="33"/>
      <c r="G27" s="33"/>
      <c r="H27" s="33"/>
    </row>
    <row r="28" spans="1:8" s="34" customFormat="1" x14ac:dyDescent="0.3">
      <c r="A28" s="33"/>
      <c r="B28" s="33"/>
      <c r="C28" s="33"/>
      <c r="D28" s="33"/>
      <c r="E28" s="33"/>
      <c r="F28" s="33"/>
      <c r="G28" s="33"/>
      <c r="H28" s="33"/>
    </row>
    <row r="29" spans="1:8" s="34" customFormat="1" x14ac:dyDescent="0.3">
      <c r="A29" s="33"/>
      <c r="B29" s="33"/>
      <c r="C29" s="33"/>
      <c r="D29" s="33"/>
      <c r="E29" s="33"/>
      <c r="F29" s="33"/>
      <c r="G29" s="33"/>
      <c r="H29" s="33"/>
    </row>
    <row r="30" spans="1:8" s="34" customFormat="1" x14ac:dyDescent="0.3">
      <c r="A30" s="33"/>
      <c r="B30" s="33"/>
      <c r="C30" s="33"/>
      <c r="D30" s="33"/>
      <c r="E30" s="33"/>
      <c r="F30" s="33"/>
      <c r="G30" s="33"/>
      <c r="H30" s="33"/>
    </row>
    <row r="31" spans="1:8" s="34" customFormat="1" x14ac:dyDescent="0.3">
      <c r="A31" s="33"/>
      <c r="B31" s="33"/>
      <c r="C31" s="33"/>
      <c r="D31" s="33"/>
      <c r="E31" s="33"/>
      <c r="F31" s="33"/>
      <c r="G31" s="33"/>
      <c r="H31" s="33"/>
    </row>
    <row r="32" spans="1:8" s="34" customFormat="1" x14ac:dyDescent="0.3">
      <c r="A32" s="33"/>
      <c r="B32" s="33"/>
      <c r="C32" s="33"/>
      <c r="D32" s="33"/>
      <c r="E32" s="33"/>
      <c r="F32" s="33"/>
      <c r="G32" s="33"/>
      <c r="H32" s="33"/>
    </row>
    <row r="33" spans="1:8" s="34" customFormat="1" x14ac:dyDescent="0.3">
      <c r="A33" s="33"/>
      <c r="B33" s="33"/>
      <c r="C33" s="33"/>
      <c r="D33" s="33"/>
      <c r="E33" s="33"/>
      <c r="F33" s="33"/>
      <c r="G33" s="33"/>
      <c r="H33" s="33"/>
    </row>
    <row r="34" spans="1:8" s="34" customFormat="1" x14ac:dyDescent="0.3">
      <c r="A34" s="33"/>
      <c r="B34" s="33"/>
      <c r="C34" s="33"/>
      <c r="D34" s="33"/>
      <c r="E34" s="33"/>
      <c r="F34" s="33"/>
      <c r="G34" s="33"/>
      <c r="H34" s="33"/>
    </row>
    <row r="35" spans="1:8" s="34" customFormat="1" x14ac:dyDescent="0.3">
      <c r="A35" s="33"/>
      <c r="B35" s="33"/>
      <c r="C35" s="33"/>
      <c r="D35" s="33"/>
      <c r="E35" s="33"/>
      <c r="F35" s="33"/>
      <c r="G35" s="33"/>
      <c r="H35" s="33"/>
    </row>
    <row r="36" spans="1:8" s="34" customFormat="1" x14ac:dyDescent="0.3">
      <c r="A36" s="33"/>
      <c r="B36" s="33"/>
      <c r="C36" s="33"/>
      <c r="D36" s="33"/>
      <c r="E36" s="33"/>
      <c r="F36" s="33"/>
      <c r="G36" s="33"/>
      <c r="H36" s="33"/>
    </row>
    <row r="37" spans="1:8" s="34" customFormat="1" x14ac:dyDescent="0.3">
      <c r="A37" s="33"/>
      <c r="B37" s="33"/>
      <c r="C37" s="33"/>
      <c r="D37" s="33"/>
      <c r="E37" s="33"/>
      <c r="F37" s="33"/>
      <c r="G37" s="33"/>
      <c r="H37" s="33"/>
    </row>
    <row r="38" spans="1:8" s="34" customFormat="1" x14ac:dyDescent="0.3">
      <c r="A38" s="33"/>
      <c r="B38" s="33"/>
      <c r="C38" s="33"/>
      <c r="D38" s="33"/>
      <c r="E38" s="33"/>
      <c r="F38" s="33"/>
      <c r="G38" s="33"/>
      <c r="H38" s="33"/>
    </row>
    <row r="39" spans="1:8" s="34" customFormat="1" x14ac:dyDescent="0.3">
      <c r="A39" s="33"/>
      <c r="B39" s="33"/>
      <c r="C39" s="33"/>
      <c r="D39" s="33"/>
      <c r="E39" s="33"/>
      <c r="F39" s="33"/>
      <c r="G39" s="33"/>
      <c r="H39" s="33"/>
    </row>
    <row r="40" spans="1:8" s="34" customFormat="1" x14ac:dyDescent="0.3">
      <c r="A40" s="33"/>
      <c r="B40" s="33"/>
      <c r="C40" s="33"/>
      <c r="D40" s="33"/>
      <c r="E40" s="33"/>
      <c r="F40" s="33"/>
      <c r="G40" s="33"/>
      <c r="H40" s="33"/>
    </row>
    <row r="41" spans="1:8" s="34" customFormat="1" x14ac:dyDescent="0.3">
      <c r="A41" s="33"/>
      <c r="B41" s="33"/>
      <c r="C41" s="33"/>
      <c r="D41" s="33"/>
      <c r="E41" s="33"/>
      <c r="F41" s="33"/>
      <c r="G41" s="33"/>
      <c r="H41" s="33"/>
    </row>
    <row r="42" spans="1:8" s="34" customFormat="1" x14ac:dyDescent="0.3">
      <c r="A42" s="33"/>
      <c r="B42" s="33"/>
      <c r="C42" s="33"/>
      <c r="D42" s="33"/>
      <c r="E42" s="33"/>
      <c r="F42" s="33"/>
      <c r="G42" s="33"/>
      <c r="H42" s="33"/>
    </row>
    <row r="43" spans="1:8" s="34" customFormat="1" x14ac:dyDescent="0.3">
      <c r="A43" s="33"/>
      <c r="B43" s="33"/>
      <c r="C43" s="33"/>
      <c r="D43" s="33"/>
      <c r="E43" s="33"/>
      <c r="F43" s="33"/>
      <c r="G43" s="33"/>
      <c r="H43" s="33"/>
    </row>
    <row r="44" spans="1:8" s="34" customFormat="1" x14ac:dyDescent="0.3">
      <c r="A44" s="33"/>
      <c r="B44" s="33"/>
      <c r="C44" s="33"/>
      <c r="D44" s="33"/>
      <c r="E44" s="33"/>
      <c r="F44" s="33"/>
      <c r="G44" s="33"/>
      <c r="H44" s="33"/>
    </row>
    <row r="45" spans="1:8" s="34" customFormat="1" x14ac:dyDescent="0.3">
      <c r="A45" s="33"/>
      <c r="B45" s="33"/>
      <c r="C45" s="33"/>
      <c r="D45" s="33"/>
      <c r="E45" s="33"/>
      <c r="F45" s="33"/>
      <c r="G45" s="33"/>
      <c r="H45" s="33"/>
    </row>
    <row r="46" spans="1:8" s="34" customFormat="1" x14ac:dyDescent="0.3">
      <c r="A46" s="33"/>
      <c r="B46" s="33"/>
      <c r="C46" s="33"/>
      <c r="D46" s="33"/>
      <c r="E46" s="33"/>
      <c r="F46" s="33"/>
      <c r="G46" s="33"/>
      <c r="H46" s="33"/>
    </row>
    <row r="47" spans="1:8" s="34" customFormat="1" x14ac:dyDescent="0.3">
      <c r="A47" s="33"/>
      <c r="B47" s="33"/>
      <c r="C47" s="33"/>
      <c r="D47" s="33"/>
      <c r="E47" s="33"/>
      <c r="F47" s="33"/>
      <c r="G47" s="33"/>
      <c r="H47" s="33"/>
    </row>
    <row r="48" spans="1:8" s="34" customFormat="1" x14ac:dyDescent="0.3">
      <c r="A48" s="33"/>
      <c r="B48" s="33"/>
      <c r="C48" s="33"/>
      <c r="D48" s="33"/>
      <c r="E48" s="33"/>
      <c r="F48" s="33"/>
      <c r="G48" s="33"/>
      <c r="H48" s="33"/>
    </row>
    <row r="49" spans="1:8" s="34" customFormat="1" x14ac:dyDescent="0.3">
      <c r="A49" s="33"/>
      <c r="B49" s="33"/>
      <c r="C49" s="33"/>
      <c r="D49" s="33"/>
      <c r="E49" s="33"/>
      <c r="F49" s="33"/>
      <c r="G49" s="33"/>
      <c r="H49" s="33"/>
    </row>
    <row r="50" spans="1:8" s="34" customFormat="1" x14ac:dyDescent="0.3">
      <c r="A50" s="33"/>
      <c r="B50" s="33"/>
      <c r="C50" s="33"/>
      <c r="D50" s="33"/>
      <c r="E50" s="33"/>
      <c r="F50" s="33"/>
      <c r="G50" s="33"/>
      <c r="H50" s="33"/>
    </row>
    <row r="51" spans="1:8" s="34" customFormat="1" x14ac:dyDescent="0.3">
      <c r="A51" s="33"/>
      <c r="B51" s="33"/>
      <c r="C51" s="33"/>
      <c r="D51" s="33"/>
      <c r="E51" s="33"/>
      <c r="F51" s="33"/>
      <c r="G51" s="33"/>
      <c r="H51" s="33"/>
    </row>
    <row r="52" spans="1:8" s="34" customFormat="1" x14ac:dyDescent="0.3">
      <c r="A52" s="33"/>
      <c r="B52" s="33"/>
      <c r="C52" s="33"/>
      <c r="D52" s="33"/>
      <c r="E52" s="33"/>
      <c r="F52" s="33"/>
      <c r="G52" s="33"/>
      <c r="H52" s="33"/>
    </row>
    <row r="53" spans="1:8" s="34" customFormat="1" x14ac:dyDescent="0.3">
      <c r="A53" s="33"/>
      <c r="B53" s="33"/>
      <c r="C53" s="33"/>
      <c r="D53" s="33"/>
      <c r="E53" s="33"/>
      <c r="F53" s="33"/>
      <c r="G53" s="33"/>
      <c r="H53" s="33"/>
    </row>
    <row r="54" spans="1:8" s="34" customFormat="1" x14ac:dyDescent="0.3">
      <c r="A54" s="33"/>
      <c r="B54" s="33"/>
      <c r="C54" s="33"/>
      <c r="D54" s="33"/>
      <c r="E54" s="33"/>
      <c r="F54" s="33"/>
      <c r="G54" s="33"/>
      <c r="H54" s="33"/>
    </row>
    <row r="55" spans="1:8" s="34" customFormat="1" x14ac:dyDescent="0.3">
      <c r="A55" s="33"/>
      <c r="B55" s="33"/>
      <c r="C55" s="33"/>
      <c r="D55" s="33"/>
      <c r="E55" s="33"/>
      <c r="F55" s="33"/>
      <c r="G55" s="33"/>
      <c r="H55" s="33"/>
    </row>
    <row r="56" spans="1:8" s="34" customFormat="1" x14ac:dyDescent="0.3">
      <c r="A56" s="33"/>
      <c r="B56" s="33"/>
      <c r="C56" s="33"/>
      <c r="D56" s="33"/>
      <c r="E56" s="33"/>
      <c r="F56" s="33"/>
      <c r="G56" s="33"/>
      <c r="H56" s="33"/>
    </row>
    <row r="57" spans="1:8" s="34" customFormat="1" x14ac:dyDescent="0.3">
      <c r="A57" s="33"/>
      <c r="B57" s="33"/>
      <c r="C57" s="33"/>
      <c r="D57" s="33"/>
      <c r="E57" s="33"/>
      <c r="F57" s="33"/>
      <c r="G57" s="33"/>
      <c r="H57" s="33"/>
    </row>
    <row r="58" spans="1:8" s="34" customFormat="1" x14ac:dyDescent="0.3">
      <c r="A58" s="33"/>
      <c r="B58" s="33"/>
      <c r="C58" s="33"/>
      <c r="D58" s="33"/>
      <c r="E58" s="33"/>
      <c r="F58" s="33"/>
      <c r="G58" s="33"/>
      <c r="H58" s="33"/>
    </row>
    <row r="59" spans="1:8" s="34" customFormat="1" x14ac:dyDescent="0.3">
      <c r="A59" s="33"/>
      <c r="B59" s="33"/>
      <c r="C59" s="33"/>
      <c r="D59" s="33"/>
      <c r="E59" s="33"/>
      <c r="F59" s="33"/>
      <c r="G59" s="33"/>
      <c r="H59" s="33"/>
    </row>
    <row r="60" spans="1:8" s="34" customFormat="1" x14ac:dyDescent="0.3">
      <c r="A60" s="33"/>
      <c r="B60" s="33"/>
      <c r="C60" s="33"/>
      <c r="D60" s="33"/>
      <c r="E60" s="33"/>
      <c r="F60" s="33"/>
      <c r="G60" s="33"/>
      <c r="H60" s="33"/>
    </row>
    <row r="61" spans="1:8" s="34" customFormat="1" x14ac:dyDescent="0.3">
      <c r="A61" s="33"/>
      <c r="B61" s="33"/>
      <c r="C61" s="33"/>
      <c r="D61" s="33"/>
      <c r="E61" s="33"/>
      <c r="F61" s="33"/>
      <c r="G61" s="33"/>
      <c r="H61" s="33"/>
    </row>
    <row r="62" spans="1:8" s="34" customFormat="1" x14ac:dyDescent="0.3">
      <c r="A62" s="33"/>
      <c r="B62" s="33"/>
      <c r="C62" s="33"/>
      <c r="D62" s="33"/>
      <c r="E62" s="33"/>
      <c r="F62" s="33"/>
      <c r="G62" s="33"/>
      <c r="H62" s="33"/>
    </row>
    <row r="63" spans="1:8" s="34" customFormat="1" x14ac:dyDescent="0.3">
      <c r="A63" s="33"/>
      <c r="B63" s="33"/>
      <c r="C63" s="33"/>
      <c r="D63" s="33"/>
      <c r="E63" s="33"/>
      <c r="F63" s="33"/>
      <c r="G63" s="33"/>
      <c r="H63" s="33"/>
    </row>
    <row r="64" spans="1:8" s="34" customFormat="1" x14ac:dyDescent="0.3">
      <c r="A64" s="33"/>
      <c r="B64" s="33"/>
      <c r="C64" s="33"/>
      <c r="D64" s="33"/>
      <c r="E64" s="33"/>
      <c r="F64" s="33"/>
      <c r="G64" s="33"/>
      <c r="H64" s="33"/>
    </row>
    <row r="65" spans="1:8" s="34" customFormat="1" x14ac:dyDescent="0.3">
      <c r="A65" s="33"/>
      <c r="B65" s="33"/>
      <c r="C65" s="33"/>
      <c r="D65" s="33"/>
      <c r="E65" s="33"/>
      <c r="F65" s="33"/>
      <c r="G65" s="33"/>
      <c r="H65" s="33"/>
    </row>
    <row r="66" spans="1:8" s="34" customFormat="1" x14ac:dyDescent="0.3">
      <c r="A66" s="33"/>
      <c r="B66" s="33"/>
      <c r="C66" s="33"/>
      <c r="D66" s="33"/>
      <c r="E66" s="33"/>
      <c r="F66" s="33"/>
      <c r="G66" s="33"/>
      <c r="H66" s="33"/>
    </row>
    <row r="67" spans="1:8" s="34" customFormat="1" x14ac:dyDescent="0.3">
      <c r="A67" s="33"/>
      <c r="B67" s="33"/>
      <c r="C67" s="33"/>
      <c r="D67" s="33"/>
      <c r="E67" s="33"/>
      <c r="F67" s="33"/>
      <c r="G67" s="33"/>
      <c r="H67" s="33"/>
    </row>
    <row r="68" spans="1:8" s="34" customFormat="1" x14ac:dyDescent="0.3">
      <c r="A68" s="33"/>
      <c r="B68" s="33"/>
      <c r="C68" s="33"/>
      <c r="D68" s="33"/>
      <c r="E68" s="33"/>
      <c r="F68" s="33"/>
      <c r="G68" s="33"/>
      <c r="H68" s="33"/>
    </row>
    <row r="69" spans="1:8" s="34" customFormat="1" x14ac:dyDescent="0.3">
      <c r="A69" s="33"/>
      <c r="B69" s="33"/>
      <c r="C69" s="33"/>
      <c r="D69" s="33"/>
      <c r="E69" s="33"/>
      <c r="F69" s="33"/>
      <c r="G69" s="33"/>
      <c r="H69" s="33"/>
    </row>
    <row r="70" spans="1:8" s="34" customFormat="1" x14ac:dyDescent="0.3">
      <c r="A70" s="33"/>
      <c r="B70" s="33"/>
      <c r="C70" s="33"/>
      <c r="D70" s="33"/>
      <c r="E70" s="33"/>
      <c r="F70" s="33"/>
      <c r="G70" s="33"/>
      <c r="H70" s="33"/>
    </row>
    <row r="71" spans="1:8" s="34" customFormat="1" x14ac:dyDescent="0.3">
      <c r="A71" s="33"/>
      <c r="B71" s="33"/>
      <c r="C71" s="33"/>
      <c r="D71" s="33"/>
      <c r="E71" s="33"/>
      <c r="F71" s="33"/>
      <c r="G71" s="33"/>
      <c r="H71" s="33"/>
    </row>
    <row r="72" spans="1:8" s="34" customFormat="1" x14ac:dyDescent="0.3">
      <c r="A72" s="33"/>
      <c r="B72" s="33"/>
      <c r="C72" s="33"/>
      <c r="D72" s="33"/>
      <c r="E72" s="33"/>
      <c r="F72" s="33"/>
      <c r="G72" s="33"/>
      <c r="H72" s="33"/>
    </row>
    <row r="73" spans="1:8" s="34" customFormat="1" x14ac:dyDescent="0.3">
      <c r="A73" s="33"/>
      <c r="B73" s="33"/>
      <c r="C73" s="33"/>
      <c r="D73" s="33"/>
      <c r="E73" s="33"/>
      <c r="F73" s="33"/>
      <c r="G73" s="33"/>
      <c r="H73" s="33"/>
    </row>
    <row r="74" spans="1:8" s="34" customFormat="1" x14ac:dyDescent="0.3">
      <c r="A74" s="33"/>
      <c r="B74" s="33"/>
      <c r="C74" s="33"/>
      <c r="D74" s="33"/>
      <c r="E74" s="33"/>
      <c r="F74" s="33"/>
      <c r="G74" s="33"/>
      <c r="H74" s="33"/>
    </row>
    <row r="75" spans="1:8" s="34" customFormat="1" x14ac:dyDescent="0.3">
      <c r="A75" s="33"/>
      <c r="B75" s="33"/>
      <c r="C75" s="33"/>
      <c r="D75" s="33"/>
      <c r="E75" s="33"/>
      <c r="F75" s="33"/>
      <c r="G75" s="33"/>
      <c r="H75" s="33"/>
    </row>
    <row r="76" spans="1:8" s="34" customFormat="1" x14ac:dyDescent="0.3">
      <c r="A76" s="33"/>
      <c r="B76" s="33"/>
      <c r="C76" s="33"/>
      <c r="D76" s="33"/>
      <c r="E76" s="33"/>
      <c r="F76" s="33"/>
      <c r="G76" s="33"/>
      <c r="H76" s="33"/>
    </row>
    <row r="77" spans="1:8" s="34" customFormat="1" x14ac:dyDescent="0.3">
      <c r="A77" s="33"/>
      <c r="B77" s="33"/>
      <c r="C77" s="33"/>
      <c r="D77" s="33"/>
      <c r="E77" s="33"/>
      <c r="F77" s="33"/>
      <c r="G77" s="33"/>
      <c r="H77" s="33"/>
    </row>
    <row r="78" spans="1:8" s="34" customFormat="1" x14ac:dyDescent="0.3">
      <c r="A78" s="33"/>
      <c r="B78" s="33"/>
      <c r="C78" s="33"/>
      <c r="D78" s="33"/>
      <c r="E78" s="33"/>
      <c r="F78" s="33"/>
      <c r="G78" s="33"/>
      <c r="H78" s="33"/>
    </row>
    <row r="79" spans="1:8" s="34" customFormat="1" x14ac:dyDescent="0.3">
      <c r="A79" s="33"/>
      <c r="B79" s="33"/>
      <c r="C79" s="33"/>
      <c r="D79" s="33"/>
      <c r="E79" s="33"/>
      <c r="F79" s="33"/>
      <c r="G79" s="33"/>
      <c r="H79" s="33"/>
    </row>
    <row r="80" spans="1:8" s="34" customFormat="1" x14ac:dyDescent="0.3">
      <c r="A80" s="33"/>
      <c r="B80" s="33"/>
      <c r="C80" s="33"/>
      <c r="D80" s="33"/>
      <c r="E80" s="33"/>
      <c r="F80" s="33"/>
      <c r="G80" s="33"/>
      <c r="H80" s="33"/>
    </row>
    <row r="81" spans="1:8" s="34" customFormat="1" x14ac:dyDescent="0.3">
      <c r="A81" s="33"/>
      <c r="B81" s="33"/>
      <c r="C81" s="33"/>
      <c r="D81" s="33"/>
      <c r="E81" s="33"/>
      <c r="F81" s="33"/>
      <c r="G81" s="33"/>
      <c r="H81" s="33"/>
    </row>
    <row r="82" spans="1:8" s="34" customFormat="1" x14ac:dyDescent="0.3">
      <c r="A82" s="33"/>
      <c r="B82" s="33"/>
      <c r="C82" s="33"/>
      <c r="D82" s="33"/>
      <c r="E82" s="33"/>
      <c r="F82" s="33"/>
      <c r="G82" s="33"/>
      <c r="H82" s="33"/>
    </row>
    <row r="83" spans="1:8" s="34" customFormat="1" x14ac:dyDescent="0.3">
      <c r="A83" s="33"/>
      <c r="B83" s="33"/>
      <c r="C83" s="33"/>
      <c r="D83" s="33"/>
      <c r="E83" s="33"/>
      <c r="F83" s="33"/>
      <c r="G83" s="33"/>
      <c r="H83" s="33"/>
    </row>
    <row r="84" spans="1:8" s="34" customFormat="1" x14ac:dyDescent="0.3">
      <c r="A84" s="33"/>
      <c r="B84" s="33"/>
      <c r="C84" s="33"/>
      <c r="D84" s="33"/>
      <c r="E84" s="33"/>
      <c r="F84" s="33"/>
      <c r="G84" s="33"/>
      <c r="H84" s="33"/>
    </row>
    <row r="85" spans="1:8" s="34" customFormat="1" x14ac:dyDescent="0.3">
      <c r="A85" s="33"/>
      <c r="B85" s="33"/>
      <c r="C85" s="33"/>
      <c r="D85" s="33"/>
      <c r="E85" s="33"/>
      <c r="F85" s="33"/>
      <c r="G85" s="33"/>
      <c r="H85" s="33"/>
    </row>
    <row r="86" spans="1:8" s="34" customFormat="1" x14ac:dyDescent="0.3">
      <c r="A86" s="33"/>
      <c r="B86" s="33"/>
      <c r="C86" s="33"/>
      <c r="D86" s="33"/>
      <c r="E86" s="33"/>
      <c r="F86" s="33"/>
      <c r="G86" s="33"/>
      <c r="H86" s="33"/>
    </row>
    <row r="87" spans="1:8" s="34" customFormat="1" x14ac:dyDescent="0.3">
      <c r="A87" s="33"/>
      <c r="B87" s="33"/>
      <c r="C87" s="33"/>
      <c r="D87" s="33"/>
      <c r="E87" s="33"/>
      <c r="F87" s="33"/>
      <c r="G87" s="33"/>
      <c r="H87" s="33"/>
    </row>
    <row r="88" spans="1:8" s="34" customFormat="1" x14ac:dyDescent="0.3">
      <c r="A88" s="33"/>
      <c r="B88" s="33"/>
      <c r="C88" s="33"/>
      <c r="D88" s="33"/>
      <c r="E88" s="33"/>
      <c r="F88" s="33"/>
      <c r="G88" s="33"/>
      <c r="H88" s="33"/>
    </row>
    <row r="89" spans="1:8" s="34" customFormat="1" x14ac:dyDescent="0.3">
      <c r="A89" s="33"/>
      <c r="B89" s="33"/>
      <c r="C89" s="33"/>
      <c r="D89" s="33"/>
      <c r="E89" s="33"/>
      <c r="F89" s="33"/>
      <c r="G89" s="33"/>
      <c r="H89" s="33"/>
    </row>
    <row r="90" spans="1:8" s="34" customFormat="1" x14ac:dyDescent="0.3">
      <c r="A90" s="33"/>
      <c r="B90" s="33"/>
      <c r="C90" s="33"/>
      <c r="D90" s="33"/>
      <c r="E90" s="33"/>
      <c r="F90" s="33"/>
      <c r="G90" s="33"/>
      <c r="H90" s="33"/>
    </row>
    <row r="91" spans="1:8" s="34" customFormat="1" x14ac:dyDescent="0.3">
      <c r="A91" s="33"/>
      <c r="B91" s="33"/>
      <c r="C91" s="33"/>
      <c r="D91" s="33"/>
      <c r="E91" s="33"/>
      <c r="F91" s="33"/>
      <c r="G91" s="33"/>
      <c r="H91" s="33"/>
    </row>
    <row r="92" spans="1:8" s="34" customFormat="1" x14ac:dyDescent="0.3">
      <c r="A92" s="33"/>
      <c r="B92" s="33"/>
      <c r="C92" s="33"/>
      <c r="D92" s="33"/>
      <c r="E92" s="33"/>
      <c r="F92" s="33"/>
      <c r="G92" s="33"/>
      <c r="H92" s="33"/>
    </row>
    <row r="93" spans="1:8" s="34" customFormat="1" x14ac:dyDescent="0.3">
      <c r="A93" s="33"/>
      <c r="B93" s="33"/>
      <c r="C93" s="33"/>
      <c r="D93" s="33"/>
      <c r="E93" s="33"/>
      <c r="F93" s="33"/>
      <c r="G93" s="33"/>
      <c r="H93" s="33"/>
    </row>
    <row r="94" spans="1:8" s="34" customFormat="1" x14ac:dyDescent="0.3">
      <c r="A94" s="33"/>
      <c r="B94" s="33"/>
      <c r="C94" s="33"/>
      <c r="D94" s="33"/>
      <c r="E94" s="33"/>
      <c r="F94" s="33"/>
      <c r="G94" s="33"/>
      <c r="H94" s="33"/>
    </row>
    <row r="95" spans="1:8" s="34" customFormat="1" x14ac:dyDescent="0.3">
      <c r="A95" s="33"/>
      <c r="B95" s="33"/>
      <c r="C95" s="33"/>
      <c r="D95" s="33"/>
      <c r="E95" s="33"/>
      <c r="F95" s="33"/>
      <c r="G95" s="33"/>
      <c r="H95" s="33"/>
    </row>
    <row r="96" spans="1:8" s="34" customFormat="1" x14ac:dyDescent="0.3">
      <c r="A96" s="33"/>
      <c r="B96" s="33"/>
      <c r="C96" s="33"/>
      <c r="D96" s="33"/>
      <c r="E96" s="33"/>
      <c r="F96" s="33"/>
      <c r="G96" s="33"/>
      <c r="H96" s="33"/>
    </row>
    <row r="97" spans="1:8" s="34" customFormat="1" x14ac:dyDescent="0.3">
      <c r="A97" s="33"/>
      <c r="B97" s="33"/>
      <c r="C97" s="33"/>
      <c r="D97" s="33"/>
      <c r="E97" s="33"/>
      <c r="F97" s="33"/>
      <c r="G97" s="33"/>
      <c r="H97" s="33"/>
    </row>
    <row r="98" spans="1:8" s="34" customFormat="1" x14ac:dyDescent="0.3">
      <c r="A98" s="33"/>
      <c r="B98" s="33"/>
      <c r="C98" s="33"/>
      <c r="D98" s="33"/>
      <c r="E98" s="33"/>
      <c r="F98" s="33"/>
      <c r="G98" s="33"/>
      <c r="H98" s="33"/>
    </row>
    <row r="99" spans="1:8" s="34" customFormat="1" x14ac:dyDescent="0.3">
      <c r="A99" s="33"/>
      <c r="B99" s="33"/>
      <c r="C99" s="33"/>
      <c r="D99" s="33"/>
      <c r="E99" s="33"/>
      <c r="F99" s="33"/>
      <c r="G99" s="33"/>
      <c r="H99" s="33"/>
    </row>
    <row r="100" spans="1:8" s="34" customFormat="1" x14ac:dyDescent="0.3">
      <c r="A100" s="33"/>
      <c r="B100" s="33"/>
      <c r="C100" s="33"/>
      <c r="D100" s="33"/>
      <c r="E100" s="33"/>
      <c r="F100" s="33"/>
      <c r="G100" s="33"/>
      <c r="H100" s="33"/>
    </row>
  </sheetData>
  <sheetProtection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A0E8A-FC68-427F-928D-C2CF7F3AD7D9}">
  <sheetPr codeName="Sheet3">
    <tabColor rgb="FFFFC000"/>
  </sheetPr>
  <dimension ref="A1:O13"/>
  <sheetViews>
    <sheetView workbookViewId="0"/>
  </sheetViews>
  <sheetFormatPr defaultRowHeight="14.4" x14ac:dyDescent="0.3"/>
  <cols>
    <col min="1" max="15" width="20.77734375" style="12" customWidth="1"/>
    <col min="16" max="16384" width="8.88671875" style="12"/>
  </cols>
  <sheetData>
    <row r="1" spans="1:15" s="2" customFormat="1" ht="21" x14ac:dyDescent="0.4">
      <c r="A1" s="13" t="s">
        <v>16</v>
      </c>
    </row>
    <row r="2" spans="1:15" s="2" customFormat="1" x14ac:dyDescent="0.3"/>
    <row r="3" spans="1:15" s="2" customFormat="1" x14ac:dyDescent="0.3"/>
    <row r="4" spans="1:15" s="2" customFormat="1" x14ac:dyDescent="0.3">
      <c r="A4" s="14" t="s">
        <v>17</v>
      </c>
      <c r="C4" s="14" t="s">
        <v>23</v>
      </c>
      <c r="E4" s="14" t="s">
        <v>30</v>
      </c>
      <c r="G4" s="14" t="s">
        <v>40</v>
      </c>
      <c r="I4" s="14" t="s">
        <v>47</v>
      </c>
      <c r="K4" s="14" t="s">
        <v>50</v>
      </c>
      <c r="M4" s="14" t="s">
        <v>53</v>
      </c>
      <c r="O4" s="14" t="s">
        <v>59</v>
      </c>
    </row>
    <row r="5" spans="1:15" x14ac:dyDescent="0.3">
      <c r="A5" s="12" t="s">
        <v>18</v>
      </c>
      <c r="C5" s="12" t="s">
        <v>24</v>
      </c>
      <c r="E5" s="12" t="s">
        <v>31</v>
      </c>
      <c r="G5" s="12" t="s">
        <v>41</v>
      </c>
      <c r="I5" s="12" t="s">
        <v>48</v>
      </c>
      <c r="K5" s="12" t="s">
        <v>51</v>
      </c>
      <c r="M5" s="12" t="s">
        <v>54</v>
      </c>
      <c r="O5" s="12" t="s">
        <v>60</v>
      </c>
    </row>
    <row r="6" spans="1:15" x14ac:dyDescent="0.3">
      <c r="A6" s="12" t="s">
        <v>19</v>
      </c>
      <c r="C6" s="12" t="s">
        <v>25</v>
      </c>
      <c r="E6" s="12" t="s">
        <v>32</v>
      </c>
      <c r="G6" s="12" t="s">
        <v>42</v>
      </c>
      <c r="I6" s="12" t="s">
        <v>49</v>
      </c>
      <c r="K6" s="12" t="s">
        <v>52</v>
      </c>
      <c r="M6" s="12" t="s">
        <v>55</v>
      </c>
      <c r="O6" s="12" t="s">
        <v>61</v>
      </c>
    </row>
    <row r="7" spans="1:15" x14ac:dyDescent="0.3">
      <c r="A7" s="12" t="s">
        <v>20</v>
      </c>
      <c r="C7" s="12" t="s">
        <v>26</v>
      </c>
      <c r="E7" s="12" t="s">
        <v>33</v>
      </c>
      <c r="G7" s="12" t="s">
        <v>43</v>
      </c>
      <c r="M7" s="12" t="s">
        <v>56</v>
      </c>
      <c r="O7" s="12" t="s">
        <v>62</v>
      </c>
    </row>
    <row r="8" spans="1:15" x14ac:dyDescent="0.3">
      <c r="A8" s="12" t="s">
        <v>21</v>
      </c>
      <c r="C8" s="12" t="s">
        <v>27</v>
      </c>
      <c r="E8" s="12" t="s">
        <v>34</v>
      </c>
      <c r="G8" s="12" t="s">
        <v>44</v>
      </c>
      <c r="M8" s="12" t="s">
        <v>57</v>
      </c>
      <c r="O8" s="12" t="s">
        <v>39</v>
      </c>
    </row>
    <row r="9" spans="1:15" x14ac:dyDescent="0.3">
      <c r="A9" s="12" t="s">
        <v>22</v>
      </c>
      <c r="C9" s="12" t="s">
        <v>28</v>
      </c>
      <c r="E9" s="12" t="s">
        <v>35</v>
      </c>
      <c r="G9" s="12" t="s">
        <v>45</v>
      </c>
      <c r="M9" s="12" t="s">
        <v>58</v>
      </c>
      <c r="O9" s="12" t="s">
        <v>63</v>
      </c>
    </row>
    <row r="10" spans="1:15" x14ac:dyDescent="0.3">
      <c r="C10" s="12" t="s">
        <v>29</v>
      </c>
      <c r="E10" s="12" t="s">
        <v>36</v>
      </c>
      <c r="G10" s="12" t="s">
        <v>46</v>
      </c>
      <c r="O10" s="12" t="s">
        <v>64</v>
      </c>
    </row>
    <row r="11" spans="1:15" x14ac:dyDescent="0.3">
      <c r="E11" s="12" t="s">
        <v>37</v>
      </c>
    </row>
    <row r="12" spans="1:15" x14ac:dyDescent="0.3">
      <c r="E12" s="12" t="s">
        <v>38</v>
      </c>
    </row>
    <row r="13" spans="1:15" x14ac:dyDescent="0.3">
      <c r="E13" s="12" t="s">
        <v>39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Instructions</vt:lpstr>
      <vt:lpstr>Dashboard</vt:lpstr>
      <vt:lpstr>Contract Master List</vt:lpstr>
      <vt:lpstr>Renewal Tracking</vt:lpstr>
      <vt:lpstr>Reporting &amp; Analytics</vt:lpstr>
      <vt:lpstr>Data Validation 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K</dc:creator>
  <cp:lastModifiedBy>Mike K</cp:lastModifiedBy>
  <dcterms:created xsi:type="dcterms:W3CDTF">2025-10-06T15:02:48Z</dcterms:created>
  <dcterms:modified xsi:type="dcterms:W3CDTF">2025-10-06T15:17:02Z</dcterms:modified>
</cp:coreProperties>
</file>